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6380" windowHeight="7635" tabRatio="873" activeTab="11"/>
  </bookViews>
  <sheets>
    <sheet name="MENU" sheetId="25" r:id="rId1"/>
    <sheet name="FAED" sheetId="1" r:id="rId2"/>
    <sheet name="CAIXAI" sheetId="26" r:id="rId3"/>
    <sheet name="PROEMI" sheetId="27" r:id="rId4"/>
    <sheet name="CAIXAII" sheetId="28" r:id="rId5"/>
    <sheet name="QUALIDADE" sheetId="29" r:id="rId6"/>
    <sheet name="NOVOEM" sheetId="30" r:id="rId7"/>
    <sheet name="MAISEDUC" sheetId="31" r:id="rId8"/>
    <sheet name="PNAE" sheetId="32" r:id="rId9"/>
    <sheet name="PNAEUEx" sheetId="33" r:id="rId10"/>
    <sheet name="CARDPNAE" sheetId="34" r:id="rId11"/>
    <sheet name="ESTRUT" sheetId="35" r:id="rId12"/>
    <sheet name="APLIC" sheetId="10" r:id="rId13"/>
    <sheet name="EXTR" sheetId="24" r:id="rId14"/>
    <sheet name="SALDOS" sheetId="23" r:id="rId15"/>
  </sheets>
  <definedNames>
    <definedName name="caixa1e2">APLIC!$B$168</definedName>
    <definedName name="CaixaI">APLIC!$B$7</definedName>
    <definedName name="cartaopnae">APLIC!$B$154</definedName>
    <definedName name="estrutura">APLIC!$B$140</definedName>
    <definedName name="faedmanut">APLIC!$B$52</definedName>
    <definedName name="maiseduc">APLIC!$B$126</definedName>
    <definedName name="pnaereg">APLIC!$B$37</definedName>
    <definedName name="pnaeuex">APLIC!$B$82</definedName>
    <definedName name="Proemi">APLIC!$B$22</definedName>
    <definedName name="qualidadeeem">APLIC!$B$182</definedName>
    <definedName name="TRANSPARENCIA" localSheetId="2">CAIXAI!$Q$1</definedName>
    <definedName name="TRANSPARENCIA" localSheetId="4">CAIXAII!$Q$1</definedName>
    <definedName name="TRANSPARENCIA" localSheetId="10">CARDPNAE!$Q$1</definedName>
    <definedName name="TRANSPARENCIA" localSheetId="11">ESTRUT!$Q$1</definedName>
    <definedName name="TRANSPARENCIA" localSheetId="7">MAISEDUC!$Q$1</definedName>
    <definedName name="TRANSPARENCIA" localSheetId="6">NOVOEM!$Q$1</definedName>
    <definedName name="TRANSPARENCIA" localSheetId="8">PNAE!$Q$1</definedName>
    <definedName name="TRANSPARENCIA" localSheetId="9">PNAEUEx!$Q$1</definedName>
    <definedName name="TRANSPARENCIA" localSheetId="3">PROEMI!$Q$1</definedName>
    <definedName name="TRANSPARENCIA" localSheetId="5">QUALIDADE!$Q$1</definedName>
    <definedName name="TRANSPARENCIA">FAED!$Q$1</definedName>
  </definedNames>
  <calcPr calcId="144525"/>
</workbook>
</file>

<file path=xl/calcChain.xml><?xml version="1.0" encoding="utf-8"?>
<calcChain xmlns="http://schemas.openxmlformats.org/spreadsheetml/2006/main">
  <c r="K21" i="23" l="1"/>
  <c r="B6" i="33"/>
  <c r="B6" i="31"/>
  <c r="B6" i="30"/>
  <c r="B6" i="28"/>
  <c r="C187" i="10" l="1"/>
  <c r="C188" i="10"/>
  <c r="C189" i="10"/>
  <c r="C190" i="10"/>
  <c r="C191" i="10"/>
  <c r="C192" i="10"/>
  <c r="C193" i="10"/>
  <c r="X10" i="31" l="1"/>
  <c r="X11" i="31"/>
  <c r="X12" i="31"/>
  <c r="Q10" i="31"/>
  <c r="E193" i="10" l="1"/>
  <c r="E192" i="10"/>
  <c r="E191" i="10"/>
  <c r="E190" i="10"/>
  <c r="E189" i="10"/>
  <c r="E188" i="10"/>
  <c r="C23" i="10"/>
  <c r="C24" i="10"/>
  <c r="C25" i="10"/>
  <c r="C26" i="10"/>
  <c r="C27" i="10"/>
  <c r="C28" i="10"/>
  <c r="C29" i="10"/>
  <c r="C30" i="10"/>
  <c r="C31" i="10"/>
  <c r="C32" i="10"/>
  <c r="C33" i="10"/>
  <c r="F173" i="10"/>
  <c r="F174" i="10"/>
  <c r="F175" i="10"/>
  <c r="F176" i="10"/>
  <c r="F177" i="10"/>
  <c r="F178" i="10"/>
  <c r="F179" i="10"/>
  <c r="E173" i="10"/>
  <c r="E174" i="10"/>
  <c r="E175" i="10"/>
  <c r="E176" i="10"/>
  <c r="E177" i="10"/>
  <c r="E178" i="10"/>
  <c r="E179" i="10"/>
  <c r="C173" i="10"/>
  <c r="C174" i="10"/>
  <c r="C175" i="10"/>
  <c r="C176" i="10"/>
  <c r="C177" i="10"/>
  <c r="C178" i="10"/>
  <c r="C179" i="10"/>
  <c r="F188" i="10" l="1"/>
  <c r="G188" i="10" s="1"/>
  <c r="F189" i="10"/>
  <c r="G189" i="10" s="1"/>
  <c r="F190" i="10"/>
  <c r="G190" i="10" s="1"/>
  <c r="F191" i="10"/>
  <c r="G191" i="10" s="1"/>
  <c r="F192" i="10"/>
  <c r="G192" i="10" s="1"/>
  <c r="F193" i="10"/>
  <c r="G193" i="10" s="1"/>
  <c r="K28" i="23"/>
  <c r="M21" i="23"/>
  <c r="F22" i="23"/>
  <c r="G87" i="10"/>
  <c r="G88" i="10"/>
  <c r="G89" i="10"/>
  <c r="G90" i="10"/>
  <c r="G91" i="10"/>
  <c r="G92" i="10"/>
  <c r="G93" i="10"/>
  <c r="K12" i="23"/>
  <c r="K10" i="23"/>
  <c r="M11" i="23"/>
  <c r="M12" i="23"/>
  <c r="M13" i="23"/>
  <c r="M14" i="23"/>
  <c r="M15" i="23"/>
  <c r="M16" i="23"/>
  <c r="M17" i="23"/>
  <c r="M18" i="23"/>
  <c r="M19" i="23"/>
  <c r="M20" i="23"/>
  <c r="M10" i="23"/>
  <c r="C154" i="10" l="1"/>
  <c r="F57" i="10" l="1"/>
  <c r="F58" i="10"/>
  <c r="F59" i="10"/>
  <c r="F60" i="10"/>
  <c r="F61" i="10"/>
  <c r="F62" i="10"/>
  <c r="F63" i="10"/>
  <c r="E57" i="10"/>
  <c r="E58" i="10"/>
  <c r="E59" i="10"/>
  <c r="E60" i="10"/>
  <c r="E61" i="10"/>
  <c r="E62" i="10"/>
  <c r="E63" i="10"/>
  <c r="O22" i="1"/>
  <c r="O21" i="1"/>
  <c r="E154" i="10"/>
  <c r="E166" i="10" s="1"/>
  <c r="E165" i="10"/>
  <c r="G165" i="10" s="1"/>
  <c r="C165" i="10"/>
  <c r="F165" i="10" s="1"/>
  <c r="E164" i="10"/>
  <c r="G164" i="10" s="1"/>
  <c r="C164" i="10"/>
  <c r="F164" i="10" s="1"/>
  <c r="E163" i="10"/>
  <c r="G163" i="10" s="1"/>
  <c r="C163" i="10"/>
  <c r="F163" i="10" s="1"/>
  <c r="E162" i="10"/>
  <c r="G162" i="10" s="1"/>
  <c r="C162" i="10"/>
  <c r="F162" i="10" s="1"/>
  <c r="E161" i="10"/>
  <c r="G161" i="10" s="1"/>
  <c r="C161" i="10"/>
  <c r="F161" i="10" s="1"/>
  <c r="E160" i="10"/>
  <c r="G160" i="10" s="1"/>
  <c r="C160" i="10"/>
  <c r="F160" i="10" s="1"/>
  <c r="E159" i="10"/>
  <c r="G159" i="10" s="1"/>
  <c r="C159" i="10"/>
  <c r="F159" i="10" s="1"/>
  <c r="E158" i="10"/>
  <c r="G158" i="10" s="1"/>
  <c r="C158" i="10"/>
  <c r="F158" i="10" s="1"/>
  <c r="E157" i="10"/>
  <c r="G157" i="10" s="1"/>
  <c r="C157" i="10"/>
  <c r="F157" i="10" s="1"/>
  <c r="E156" i="10"/>
  <c r="G156" i="10" s="1"/>
  <c r="C156" i="10"/>
  <c r="F156" i="10" s="1"/>
  <c r="E155" i="10"/>
  <c r="G155" i="10" s="1"/>
  <c r="C155" i="10"/>
  <c r="F155" i="10" s="1"/>
  <c r="C166" i="10"/>
  <c r="C141" i="10"/>
  <c r="C142" i="10"/>
  <c r="C143" i="10"/>
  <c r="C144" i="10"/>
  <c r="C145" i="10"/>
  <c r="C146" i="10"/>
  <c r="C147" i="10"/>
  <c r="C148" i="10"/>
  <c r="C149" i="10"/>
  <c r="C150" i="10"/>
  <c r="C151" i="10"/>
  <c r="C140" i="10"/>
  <c r="E151" i="10"/>
  <c r="E150" i="10"/>
  <c r="E149" i="10"/>
  <c r="E148" i="10"/>
  <c r="E147" i="10"/>
  <c r="E146" i="10"/>
  <c r="E145" i="10"/>
  <c r="E144" i="10"/>
  <c r="E142" i="10"/>
  <c r="E141" i="10"/>
  <c r="E140" i="10"/>
  <c r="C127" i="10"/>
  <c r="C128" i="10"/>
  <c r="C129" i="10"/>
  <c r="C130" i="10"/>
  <c r="C131" i="10"/>
  <c r="C132" i="10"/>
  <c r="C133" i="10"/>
  <c r="C134" i="10"/>
  <c r="C135" i="10"/>
  <c r="C136" i="10"/>
  <c r="C137" i="10"/>
  <c r="C113" i="10"/>
  <c r="C114" i="10"/>
  <c r="C115" i="10"/>
  <c r="C116" i="10"/>
  <c r="C117" i="10"/>
  <c r="C118" i="10"/>
  <c r="C119" i="10"/>
  <c r="C120" i="10"/>
  <c r="C121" i="10"/>
  <c r="C122" i="10"/>
  <c r="C123" i="10"/>
  <c r="C98" i="10"/>
  <c r="C99" i="10"/>
  <c r="C100" i="10"/>
  <c r="C101" i="10"/>
  <c r="C102" i="10"/>
  <c r="C103" i="10"/>
  <c r="C104" i="10"/>
  <c r="C105" i="10"/>
  <c r="C106" i="10"/>
  <c r="C107" i="10"/>
  <c r="C108" i="10"/>
  <c r="C83" i="10"/>
  <c r="C84" i="10"/>
  <c r="C85" i="10"/>
  <c r="C86" i="10"/>
  <c r="C87" i="10"/>
  <c r="C88" i="10"/>
  <c r="C89" i="10"/>
  <c r="C90" i="10"/>
  <c r="C91" i="10"/>
  <c r="C92" i="10"/>
  <c r="C93" i="10"/>
  <c r="C68" i="10"/>
  <c r="C183" i="10" s="1"/>
  <c r="C69" i="10"/>
  <c r="C184" i="10" s="1"/>
  <c r="C70" i="10"/>
  <c r="C185" i="10" s="1"/>
  <c r="C71" i="10"/>
  <c r="C72" i="10"/>
  <c r="C73" i="10"/>
  <c r="C74" i="10"/>
  <c r="C75" i="10"/>
  <c r="C76" i="10"/>
  <c r="C77" i="10"/>
  <c r="C78" i="10"/>
  <c r="C53" i="10"/>
  <c r="F53" i="10" s="1"/>
  <c r="C54" i="10"/>
  <c r="E54" i="10" s="1"/>
  <c r="C55" i="10"/>
  <c r="F55" i="10" s="1"/>
  <c r="C56" i="10"/>
  <c r="F56" i="10" s="1"/>
  <c r="C57" i="10"/>
  <c r="C58" i="10"/>
  <c r="C59" i="10"/>
  <c r="C60" i="10"/>
  <c r="C61" i="10"/>
  <c r="C62" i="10"/>
  <c r="C63" i="10"/>
  <c r="C38" i="10"/>
  <c r="C39" i="10"/>
  <c r="C40" i="10"/>
  <c r="C41" i="10"/>
  <c r="C42" i="10"/>
  <c r="C43" i="10"/>
  <c r="C44" i="10"/>
  <c r="C45" i="10"/>
  <c r="C46" i="10"/>
  <c r="C47" i="10"/>
  <c r="C48" i="10"/>
  <c r="C8" i="10"/>
  <c r="C9" i="10"/>
  <c r="C170" i="10" s="1"/>
  <c r="C10" i="10"/>
  <c r="C11" i="10"/>
  <c r="C12" i="10"/>
  <c r="C13" i="10"/>
  <c r="C14" i="10"/>
  <c r="C15" i="10"/>
  <c r="C16" i="10"/>
  <c r="C17" i="10"/>
  <c r="C18" i="10"/>
  <c r="C7" i="10"/>
  <c r="F143" i="10" l="1"/>
  <c r="E143" i="10"/>
  <c r="E185" i="10"/>
  <c r="F185" i="10"/>
  <c r="G185" i="10" s="1"/>
  <c r="E183" i="10"/>
  <c r="F183" i="10"/>
  <c r="G183" i="10" s="1"/>
  <c r="E184" i="10"/>
  <c r="F184" i="10"/>
  <c r="G184" i="10" s="1"/>
  <c r="C171" i="10"/>
  <c r="C169" i="10"/>
  <c r="F169" i="10" s="1"/>
  <c r="F170" i="10"/>
  <c r="E170" i="10"/>
  <c r="G170" i="10" s="1"/>
  <c r="F171" i="10"/>
  <c r="E171" i="10"/>
  <c r="E169" i="10"/>
  <c r="E53" i="10"/>
  <c r="F54" i="10"/>
  <c r="C172" i="10"/>
  <c r="E172" i="10" s="1"/>
  <c r="E187" i="10"/>
  <c r="F187" i="10"/>
  <c r="C186" i="10"/>
  <c r="F172" i="10"/>
  <c r="E186" i="10"/>
  <c r="F186" i="10"/>
  <c r="E56" i="10"/>
  <c r="E55" i="10"/>
  <c r="G171" i="10"/>
  <c r="G173" i="10"/>
  <c r="G174" i="10"/>
  <c r="G175" i="10"/>
  <c r="G176" i="10"/>
  <c r="G177" i="10"/>
  <c r="G178" i="10"/>
  <c r="G179" i="10"/>
  <c r="F154" i="10"/>
  <c r="F166" i="10" s="1"/>
  <c r="E152" i="10"/>
  <c r="F142" i="10"/>
  <c r="G142" i="10" s="1"/>
  <c r="G143" i="10"/>
  <c r="F144" i="10"/>
  <c r="G144" i="10" s="1"/>
  <c r="F145" i="10"/>
  <c r="G145" i="10" s="1"/>
  <c r="F146" i="10"/>
  <c r="G146" i="10" s="1"/>
  <c r="F147" i="10"/>
  <c r="G147" i="10" s="1"/>
  <c r="F148" i="10"/>
  <c r="G148" i="10" s="1"/>
  <c r="F149" i="10"/>
  <c r="G149" i="10" s="1"/>
  <c r="F150" i="10"/>
  <c r="G150" i="10" s="1"/>
  <c r="F151" i="10"/>
  <c r="G151" i="10" s="1"/>
  <c r="C152" i="10"/>
  <c r="F140" i="10"/>
  <c r="G140" i="10" s="1"/>
  <c r="F141" i="10"/>
  <c r="G141" i="10" s="1"/>
  <c r="G169" i="10" l="1"/>
  <c r="G172" i="10"/>
  <c r="G187" i="10"/>
  <c r="G186" i="10"/>
  <c r="G154" i="10"/>
  <c r="G166" i="10" s="1"/>
  <c r="G152" i="10"/>
  <c r="F152" i="10"/>
  <c r="C126" i="10" l="1"/>
  <c r="C112" i="10"/>
  <c r="C97" i="10"/>
  <c r="C168" i="10" s="1"/>
  <c r="C82" i="10"/>
  <c r="C94" i="10" s="1"/>
  <c r="C67" i="10"/>
  <c r="C52" i="10"/>
  <c r="C37" i="10"/>
  <c r="C22" i="10"/>
  <c r="H7" i="10"/>
  <c r="K16" i="35"/>
  <c r="K16" i="34"/>
  <c r="K16" i="32"/>
  <c r="K16" i="29"/>
  <c r="F107" i="10"/>
  <c r="F108" i="10"/>
  <c r="E107" i="10"/>
  <c r="G107" i="10" s="1"/>
  <c r="E108" i="10"/>
  <c r="G108" i="10" s="1"/>
  <c r="F67" i="10" l="1"/>
  <c r="C182" i="10"/>
  <c r="F168" i="10"/>
  <c r="F180" i="10" s="1"/>
  <c r="E168" i="10"/>
  <c r="C180" i="10"/>
  <c r="E52" i="10"/>
  <c r="F52" i="10"/>
  <c r="E67" i="10"/>
  <c r="X53" i="35"/>
  <c r="I53" i="35"/>
  <c r="H53" i="35"/>
  <c r="G53" i="35"/>
  <c r="F53" i="35"/>
  <c r="E53" i="35"/>
  <c r="D53" i="35"/>
  <c r="X52" i="35"/>
  <c r="X51" i="35"/>
  <c r="X50" i="35"/>
  <c r="X49" i="35"/>
  <c r="X48" i="35"/>
  <c r="X47" i="35"/>
  <c r="X46" i="35"/>
  <c r="X45" i="35"/>
  <c r="X44" i="35"/>
  <c r="X43" i="35"/>
  <c r="X42" i="35"/>
  <c r="X41" i="35"/>
  <c r="X40" i="35"/>
  <c r="X39" i="35"/>
  <c r="X38" i="35"/>
  <c r="X37" i="35"/>
  <c r="X36" i="35"/>
  <c r="X35" i="35"/>
  <c r="X34" i="35"/>
  <c r="X33" i="35"/>
  <c r="X32" i="35"/>
  <c r="X31" i="35"/>
  <c r="X30" i="35"/>
  <c r="X29" i="35"/>
  <c r="X28" i="35"/>
  <c r="X27" i="35"/>
  <c r="X26" i="35"/>
  <c r="X25" i="35"/>
  <c r="X24" i="35"/>
  <c r="X23" i="35"/>
  <c r="X22" i="35"/>
  <c r="O22" i="35"/>
  <c r="X21" i="35"/>
  <c r="O21" i="35"/>
  <c r="O23" i="35" s="1"/>
  <c r="X20" i="35"/>
  <c r="X19" i="35"/>
  <c r="X18" i="35"/>
  <c r="X17" i="35"/>
  <c r="X16" i="35"/>
  <c r="X15" i="35"/>
  <c r="K15" i="35"/>
  <c r="X14" i="35"/>
  <c r="X13" i="35"/>
  <c r="X12" i="35"/>
  <c r="X11" i="35"/>
  <c r="X10" i="35"/>
  <c r="N10" i="35"/>
  <c r="N9" i="35"/>
  <c r="U2" i="35"/>
  <c r="U1" i="35"/>
  <c r="X53" i="34"/>
  <c r="I53" i="34"/>
  <c r="H53" i="34"/>
  <c r="G53" i="34"/>
  <c r="F53" i="34"/>
  <c r="E53" i="34"/>
  <c r="N3" i="34" s="1"/>
  <c r="K20" i="34" s="1"/>
  <c r="N15" i="34" s="1"/>
  <c r="D53" i="34"/>
  <c r="X52" i="34"/>
  <c r="X51" i="34"/>
  <c r="X50" i="34"/>
  <c r="X49" i="34"/>
  <c r="X48" i="34"/>
  <c r="X47" i="34"/>
  <c r="X46" i="34"/>
  <c r="X45" i="34"/>
  <c r="X44" i="34"/>
  <c r="X43" i="34"/>
  <c r="X42" i="34"/>
  <c r="X41" i="34"/>
  <c r="X40" i="34"/>
  <c r="X39" i="34"/>
  <c r="X38" i="34"/>
  <c r="X37" i="34"/>
  <c r="X36" i="34"/>
  <c r="X35" i="34"/>
  <c r="X34" i="34"/>
  <c r="X33" i="34"/>
  <c r="X32" i="34"/>
  <c r="X31" i="34"/>
  <c r="X30" i="34"/>
  <c r="X29" i="34"/>
  <c r="X28" i="34"/>
  <c r="X27" i="34"/>
  <c r="X26" i="34"/>
  <c r="X25" i="34"/>
  <c r="X24" i="34"/>
  <c r="X23" i="34"/>
  <c r="X22" i="34"/>
  <c r="O22" i="34"/>
  <c r="X21" i="34"/>
  <c r="O21" i="34"/>
  <c r="O23" i="34" s="1"/>
  <c r="X20" i="34"/>
  <c r="X19" i="34"/>
  <c r="X18" i="34"/>
  <c r="X17" i="34"/>
  <c r="X16" i="34"/>
  <c r="X15" i="34"/>
  <c r="K15" i="34"/>
  <c r="X14" i="34"/>
  <c r="X13" i="34"/>
  <c r="X12" i="34"/>
  <c r="X11" i="34"/>
  <c r="X10" i="34"/>
  <c r="N10" i="34"/>
  <c r="N9" i="34"/>
  <c r="U2" i="34"/>
  <c r="U1" i="34"/>
  <c r="X53" i="33"/>
  <c r="I53" i="33"/>
  <c r="N10" i="33" s="1"/>
  <c r="H53" i="33"/>
  <c r="N9" i="33" s="1"/>
  <c r="G53" i="33"/>
  <c r="F53" i="33"/>
  <c r="E53" i="33"/>
  <c r="N3" i="33" s="1"/>
  <c r="D53" i="33"/>
  <c r="X52" i="33"/>
  <c r="X51" i="33"/>
  <c r="X50" i="33"/>
  <c r="X49" i="33"/>
  <c r="X48" i="33"/>
  <c r="X47" i="33"/>
  <c r="X46" i="33"/>
  <c r="X45" i="33"/>
  <c r="X44" i="33"/>
  <c r="X43" i="33"/>
  <c r="X42" i="33"/>
  <c r="X41" i="33"/>
  <c r="X40" i="33"/>
  <c r="X39" i="33"/>
  <c r="X38" i="33"/>
  <c r="X37" i="33"/>
  <c r="X36" i="33"/>
  <c r="X35" i="33"/>
  <c r="X34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O22" i="33"/>
  <c r="X21" i="33"/>
  <c r="O21" i="33"/>
  <c r="X20" i="33"/>
  <c r="X19" i="33"/>
  <c r="X18" i="33"/>
  <c r="X17" i="33"/>
  <c r="X16" i="33"/>
  <c r="X15" i="33"/>
  <c r="K15" i="33"/>
  <c r="X14" i="33"/>
  <c r="X13" i="33"/>
  <c r="X12" i="33"/>
  <c r="X11" i="33"/>
  <c r="X10" i="33"/>
  <c r="U2" i="33"/>
  <c r="N2" i="33"/>
  <c r="U1" i="33"/>
  <c r="X53" i="32"/>
  <c r="I53" i="32"/>
  <c r="N10" i="32" s="1"/>
  <c r="H53" i="32"/>
  <c r="N9" i="32" s="1"/>
  <c r="G53" i="32"/>
  <c r="F53" i="32"/>
  <c r="E53" i="32"/>
  <c r="D53" i="32"/>
  <c r="X52" i="32"/>
  <c r="X51" i="32"/>
  <c r="X50" i="32"/>
  <c r="X49" i="32"/>
  <c r="X48" i="32"/>
  <c r="X47" i="32"/>
  <c r="X46" i="32"/>
  <c r="X45" i="32"/>
  <c r="X44" i="32"/>
  <c r="X43" i="32"/>
  <c r="X42" i="32"/>
  <c r="X41" i="32"/>
  <c r="X40" i="32"/>
  <c r="X39" i="32"/>
  <c r="X38" i="32"/>
  <c r="X37" i="32"/>
  <c r="X36" i="32"/>
  <c r="X35" i="32"/>
  <c r="X34" i="32"/>
  <c r="X33" i="32"/>
  <c r="X32" i="32"/>
  <c r="X31" i="32"/>
  <c r="X30" i="32"/>
  <c r="X29" i="32"/>
  <c r="X28" i="32"/>
  <c r="X27" i="32"/>
  <c r="X26" i="32"/>
  <c r="X25" i="32"/>
  <c r="X24" i="32"/>
  <c r="X23" i="32"/>
  <c r="X22" i="32"/>
  <c r="O22" i="32"/>
  <c r="X21" i="32"/>
  <c r="O21" i="32"/>
  <c r="O23" i="32" s="1"/>
  <c r="X20" i="32"/>
  <c r="X19" i="32"/>
  <c r="X18" i="32"/>
  <c r="X17" i="32"/>
  <c r="X16" i="32"/>
  <c r="X15" i="32"/>
  <c r="K15" i="32"/>
  <c r="X14" i="32"/>
  <c r="X13" i="32"/>
  <c r="X12" i="32"/>
  <c r="X11" i="32"/>
  <c r="X10" i="32"/>
  <c r="U2" i="32"/>
  <c r="U1" i="32"/>
  <c r="X53" i="31"/>
  <c r="I53" i="31"/>
  <c r="N10" i="31" s="1"/>
  <c r="H53" i="31"/>
  <c r="G53" i="31"/>
  <c r="F53" i="31"/>
  <c r="E53" i="31"/>
  <c r="N3" i="31" s="1"/>
  <c r="D53" i="31"/>
  <c r="N2" i="31" s="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36" i="31"/>
  <c r="X35" i="31"/>
  <c r="X34" i="31"/>
  <c r="X33" i="31"/>
  <c r="X32" i="31"/>
  <c r="X31" i="31"/>
  <c r="X30" i="31"/>
  <c r="X29" i="31"/>
  <c r="X28" i="31"/>
  <c r="X27" i="31"/>
  <c r="X26" i="31"/>
  <c r="X25" i="31"/>
  <c r="X24" i="31"/>
  <c r="X23" i="31"/>
  <c r="X22" i="31"/>
  <c r="O22" i="31"/>
  <c r="X21" i="31"/>
  <c r="O21" i="31"/>
  <c r="X20" i="31"/>
  <c r="X19" i="31"/>
  <c r="X18" i="31"/>
  <c r="X17" i="31"/>
  <c r="X16" i="31"/>
  <c r="X15" i="31"/>
  <c r="K15" i="31"/>
  <c r="K13" i="23" s="1"/>
  <c r="X14" i="31"/>
  <c r="X13" i="31"/>
  <c r="U2" i="31"/>
  <c r="U1" i="31"/>
  <c r="X53" i="30"/>
  <c r="I53" i="30"/>
  <c r="N10" i="30" s="1"/>
  <c r="H53" i="30"/>
  <c r="G53" i="30"/>
  <c r="F53" i="30"/>
  <c r="E53" i="30"/>
  <c r="N3" i="30" s="1"/>
  <c r="K20" i="30" s="1"/>
  <c r="N15" i="30" s="1"/>
  <c r="D53" i="30"/>
  <c r="X52" i="30"/>
  <c r="X51" i="30"/>
  <c r="X50" i="30"/>
  <c r="X49" i="30"/>
  <c r="X48" i="30"/>
  <c r="X47" i="30"/>
  <c r="X46" i="30"/>
  <c r="X45" i="30"/>
  <c r="X44" i="30"/>
  <c r="X43" i="30"/>
  <c r="X42" i="30"/>
  <c r="X41" i="30"/>
  <c r="X40" i="30"/>
  <c r="X39" i="30"/>
  <c r="X38" i="30"/>
  <c r="X37" i="30"/>
  <c r="X36" i="30"/>
  <c r="X35" i="30"/>
  <c r="X34" i="30"/>
  <c r="X33" i="30"/>
  <c r="X32" i="30"/>
  <c r="X31" i="30"/>
  <c r="X30" i="30"/>
  <c r="X29" i="30"/>
  <c r="X28" i="30"/>
  <c r="X27" i="30"/>
  <c r="X26" i="30"/>
  <c r="X25" i="30"/>
  <c r="X24" i="30"/>
  <c r="X23" i="30"/>
  <c r="X22" i="30"/>
  <c r="O22" i="30"/>
  <c r="X21" i="30"/>
  <c r="O21" i="30"/>
  <c r="O23" i="30" s="1"/>
  <c r="X20" i="30"/>
  <c r="X19" i="30"/>
  <c r="X18" i="30"/>
  <c r="X17" i="30"/>
  <c r="X16" i="30"/>
  <c r="X15" i="30"/>
  <c r="K15" i="30"/>
  <c r="K20" i="23" s="1"/>
  <c r="X14" i="30"/>
  <c r="X13" i="30"/>
  <c r="X12" i="30"/>
  <c r="X11" i="30"/>
  <c r="X10" i="30"/>
  <c r="U2" i="30"/>
  <c r="U1" i="30"/>
  <c r="X53" i="29"/>
  <c r="I53" i="29"/>
  <c r="N10" i="29" s="1"/>
  <c r="H53" i="29"/>
  <c r="G53" i="29"/>
  <c r="F53" i="29"/>
  <c r="E53" i="29"/>
  <c r="N3" i="29" s="1"/>
  <c r="D53" i="29"/>
  <c r="X52" i="29"/>
  <c r="X51" i="29"/>
  <c r="X50" i="29"/>
  <c r="X49" i="29"/>
  <c r="X48" i="29"/>
  <c r="X47" i="29"/>
  <c r="X46" i="29"/>
  <c r="X45" i="29"/>
  <c r="X44" i="29"/>
  <c r="X43" i="29"/>
  <c r="X42" i="29"/>
  <c r="X41" i="29"/>
  <c r="X40" i="29"/>
  <c r="X39" i="29"/>
  <c r="X38" i="29"/>
  <c r="X37" i="29"/>
  <c r="X36" i="29"/>
  <c r="X35" i="29"/>
  <c r="X34" i="29"/>
  <c r="X33" i="29"/>
  <c r="X32" i="29"/>
  <c r="X31" i="29"/>
  <c r="X30" i="29"/>
  <c r="X29" i="29"/>
  <c r="X28" i="29"/>
  <c r="X27" i="29"/>
  <c r="X26" i="29"/>
  <c r="X25" i="29"/>
  <c r="X24" i="29"/>
  <c r="X23" i="29"/>
  <c r="X22" i="29"/>
  <c r="O22" i="29"/>
  <c r="X21" i="29"/>
  <c r="O21" i="29"/>
  <c r="X20" i="29"/>
  <c r="X19" i="29"/>
  <c r="X18" i="29"/>
  <c r="X17" i="29"/>
  <c r="X16" i="29"/>
  <c r="X15" i="29"/>
  <c r="K15" i="29"/>
  <c r="K15" i="23" s="1"/>
  <c r="X14" i="29"/>
  <c r="X13" i="29"/>
  <c r="X12" i="29"/>
  <c r="X11" i="29"/>
  <c r="X10" i="29"/>
  <c r="U2" i="29"/>
  <c r="U1" i="29"/>
  <c r="X53" i="28"/>
  <c r="I53" i="28"/>
  <c r="H53" i="28"/>
  <c r="G53" i="28"/>
  <c r="F53" i="28"/>
  <c r="E53" i="28"/>
  <c r="D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O22" i="28"/>
  <c r="X21" i="28"/>
  <c r="O21" i="28"/>
  <c r="O23" i="28" s="1"/>
  <c r="X20" i="28"/>
  <c r="X19" i="28"/>
  <c r="X18" i="28"/>
  <c r="X17" i="28"/>
  <c r="X16" i="28"/>
  <c r="X15" i="28"/>
  <c r="K15" i="28"/>
  <c r="K19" i="23" s="1"/>
  <c r="X14" i="28"/>
  <c r="X13" i="28"/>
  <c r="X12" i="28"/>
  <c r="X11" i="28"/>
  <c r="X10" i="28"/>
  <c r="N10" i="28"/>
  <c r="N9" i="28"/>
  <c r="U2" i="28"/>
  <c r="U1" i="28"/>
  <c r="X53" i="27"/>
  <c r="I53" i="27"/>
  <c r="N10" i="27" s="1"/>
  <c r="H53" i="27"/>
  <c r="G53" i="27"/>
  <c r="F53" i="27"/>
  <c r="E53" i="27"/>
  <c r="D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O22" i="27"/>
  <c r="X21" i="27"/>
  <c r="O21" i="27"/>
  <c r="O23" i="27" s="1"/>
  <c r="X20" i="27"/>
  <c r="X19" i="27"/>
  <c r="X18" i="27"/>
  <c r="X17" i="27"/>
  <c r="X16" i="27"/>
  <c r="X15" i="27"/>
  <c r="K15" i="27"/>
  <c r="K17" i="23" s="1"/>
  <c r="X14" i="27"/>
  <c r="X13" i="27"/>
  <c r="X12" i="27"/>
  <c r="X11" i="27"/>
  <c r="X10" i="27"/>
  <c r="U2" i="27"/>
  <c r="U1" i="27"/>
  <c r="X53" i="26"/>
  <c r="I53" i="26"/>
  <c r="N10" i="26" s="1"/>
  <c r="H53" i="26"/>
  <c r="N9" i="26" s="1"/>
  <c r="G53" i="26"/>
  <c r="F53" i="26"/>
  <c r="E53" i="26"/>
  <c r="D53" i="26"/>
  <c r="X52" i="26"/>
  <c r="X51" i="26"/>
  <c r="X50" i="26"/>
  <c r="X49" i="26"/>
  <c r="X48" i="26"/>
  <c r="X47" i="26"/>
  <c r="X46" i="26"/>
  <c r="X45" i="26"/>
  <c r="X44" i="26"/>
  <c r="X43" i="26"/>
  <c r="X42" i="26"/>
  <c r="X41" i="26"/>
  <c r="X40" i="26"/>
  <c r="X39" i="26"/>
  <c r="X38" i="26"/>
  <c r="X37" i="26"/>
  <c r="X36" i="26"/>
  <c r="X35" i="26"/>
  <c r="X34" i="26"/>
  <c r="X33" i="26"/>
  <c r="X32" i="26"/>
  <c r="X31" i="26"/>
  <c r="X30" i="26"/>
  <c r="X29" i="26"/>
  <c r="X28" i="26"/>
  <c r="X27" i="26"/>
  <c r="X26" i="26"/>
  <c r="X25" i="26"/>
  <c r="X24" i="26"/>
  <c r="X23" i="26"/>
  <c r="X22" i="26"/>
  <c r="O22" i="26"/>
  <c r="X21" i="26"/>
  <c r="O21" i="26"/>
  <c r="X20" i="26"/>
  <c r="X19" i="26"/>
  <c r="X18" i="26"/>
  <c r="X17" i="26"/>
  <c r="X16" i="26"/>
  <c r="X15" i="26"/>
  <c r="K15" i="26"/>
  <c r="K16" i="23" s="1"/>
  <c r="X14" i="26"/>
  <c r="X13" i="26"/>
  <c r="X12" i="26"/>
  <c r="X11" i="26"/>
  <c r="X10" i="26"/>
  <c r="U2" i="26"/>
  <c r="U1" i="26"/>
  <c r="O23" i="31" l="1"/>
  <c r="J31" i="30"/>
  <c r="E182" i="10"/>
  <c r="F182" i="10"/>
  <c r="F194" i="10" s="1"/>
  <c r="C194" i="10"/>
  <c r="E180" i="10"/>
  <c r="G168" i="10"/>
  <c r="G180" i="10" s="1"/>
  <c r="J31" i="27"/>
  <c r="J28" i="35"/>
  <c r="J28" i="28"/>
  <c r="N9" i="30"/>
  <c r="J28" i="30"/>
  <c r="J34" i="30" s="1"/>
  <c r="D20" i="23" s="1"/>
  <c r="N9" i="27"/>
  <c r="J28" i="27"/>
  <c r="N9" i="29"/>
  <c r="J28" i="29"/>
  <c r="N9" i="31"/>
  <c r="J28" i="31"/>
  <c r="J28" i="32"/>
  <c r="K18" i="23"/>
  <c r="J28" i="33"/>
  <c r="J28" i="26"/>
  <c r="O23" i="26"/>
  <c r="N11" i="34"/>
  <c r="J28" i="34"/>
  <c r="N8" i="34"/>
  <c r="N8" i="35"/>
  <c r="J31" i="35"/>
  <c r="N3" i="35"/>
  <c r="K20" i="35" s="1"/>
  <c r="N15" i="35" s="1"/>
  <c r="N2" i="35"/>
  <c r="O23" i="33"/>
  <c r="N3" i="32"/>
  <c r="K20" i="32" s="1"/>
  <c r="N15" i="32" s="1"/>
  <c r="N3" i="28"/>
  <c r="K20" i="28" s="1"/>
  <c r="N15" i="28" s="1"/>
  <c r="J31" i="34"/>
  <c r="J34" i="34" s="1"/>
  <c r="D12" i="23" s="1"/>
  <c r="N2" i="34"/>
  <c r="J31" i="33"/>
  <c r="N5" i="33"/>
  <c r="J34" i="33"/>
  <c r="K19" i="33"/>
  <c r="N14" i="33" s="1"/>
  <c r="N2" i="30"/>
  <c r="N8" i="30"/>
  <c r="N11" i="30"/>
  <c r="N5" i="30"/>
  <c r="N4" i="30"/>
  <c r="N2" i="29"/>
  <c r="N5" i="29" s="1"/>
  <c r="O23" i="29"/>
  <c r="J31" i="29"/>
  <c r="N8" i="28"/>
  <c r="N11" i="28"/>
  <c r="J31" i="28"/>
  <c r="J34" i="28"/>
  <c r="D19" i="23" s="1"/>
  <c r="N2" i="28"/>
  <c r="K19" i="28" s="1"/>
  <c r="N3" i="26"/>
  <c r="K20" i="26" s="1"/>
  <c r="N15" i="26" s="1"/>
  <c r="N11" i="26"/>
  <c r="N8" i="26"/>
  <c r="J31" i="26"/>
  <c r="N2" i="26"/>
  <c r="N3" i="27"/>
  <c r="K20" i="27" s="1"/>
  <c r="N15" i="27" s="1"/>
  <c r="N11" i="27"/>
  <c r="N8" i="27"/>
  <c r="J34" i="27"/>
  <c r="D17" i="23" s="1"/>
  <c r="E17" i="23" s="1"/>
  <c r="K33" i="23" s="1"/>
  <c r="N2" i="27"/>
  <c r="N11" i="31"/>
  <c r="J31" i="31"/>
  <c r="N5" i="31"/>
  <c r="K19" i="31"/>
  <c r="N14" i="31" s="1"/>
  <c r="N11" i="32"/>
  <c r="N8" i="32"/>
  <c r="J31" i="32"/>
  <c r="J34" i="32" s="1"/>
  <c r="D10" i="23" s="1"/>
  <c r="N2" i="32"/>
  <c r="N11" i="35"/>
  <c r="J34" i="29"/>
  <c r="D15" i="23" s="1"/>
  <c r="K19" i="35"/>
  <c r="K19" i="34"/>
  <c r="K20" i="33"/>
  <c r="N15" i="33" s="1"/>
  <c r="N4" i="33"/>
  <c r="N11" i="33"/>
  <c r="N8" i="33"/>
  <c r="K19" i="32"/>
  <c r="K20" i="31"/>
  <c r="N15" i="31" s="1"/>
  <c r="N4" i="31"/>
  <c r="K22" i="31"/>
  <c r="J34" i="31"/>
  <c r="D13" i="23" s="1"/>
  <c r="N8" i="31"/>
  <c r="K19" i="30"/>
  <c r="K20" i="29"/>
  <c r="N15" i="29" s="1"/>
  <c r="N4" i="29"/>
  <c r="N11" i="29"/>
  <c r="N8" i="29"/>
  <c r="K19" i="27"/>
  <c r="K19" i="26"/>
  <c r="U2" i="1"/>
  <c r="U1" i="1"/>
  <c r="X46" i="1"/>
  <c r="X47" i="1"/>
  <c r="X48" i="1"/>
  <c r="X49" i="1"/>
  <c r="X50" i="1"/>
  <c r="X51" i="1"/>
  <c r="X52" i="1"/>
  <c r="X53" i="1"/>
  <c r="X34" i="1"/>
  <c r="X35" i="1"/>
  <c r="X36" i="1"/>
  <c r="X37" i="1"/>
  <c r="X38" i="1"/>
  <c r="X39" i="1"/>
  <c r="X40" i="1"/>
  <c r="X41" i="1"/>
  <c r="X42" i="1"/>
  <c r="X43" i="1"/>
  <c r="X44" i="1"/>
  <c r="X45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11" i="1"/>
  <c r="X12" i="1"/>
  <c r="X13" i="1"/>
  <c r="X14" i="1"/>
  <c r="X15" i="1"/>
  <c r="X16" i="1"/>
  <c r="X17" i="1"/>
  <c r="X18" i="1"/>
  <c r="X10" i="1"/>
  <c r="X54" i="1" s="1"/>
  <c r="U3" i="1" l="1"/>
  <c r="N5" i="35"/>
  <c r="G182" i="10"/>
  <c r="G194" i="10" s="1"/>
  <c r="E194" i="10"/>
  <c r="K19" i="29"/>
  <c r="N14" i="29" s="1"/>
  <c r="N16" i="29" s="1"/>
  <c r="J34" i="26"/>
  <c r="D16" i="23" s="1"/>
  <c r="N4" i="35"/>
  <c r="J34" i="35"/>
  <c r="D21" i="23" s="1"/>
  <c r="E21" i="23" s="1"/>
  <c r="K37" i="23" s="1"/>
  <c r="N5" i="34"/>
  <c r="N4" i="34"/>
  <c r="N5" i="28"/>
  <c r="N4" i="28"/>
  <c r="N5" i="26"/>
  <c r="N4" i="26"/>
  <c r="N5" i="27"/>
  <c r="N4" i="27"/>
  <c r="K21" i="31"/>
  <c r="N16" i="31"/>
  <c r="N5" i="32"/>
  <c r="N4" i="32"/>
  <c r="K22" i="35"/>
  <c r="N14" i="35"/>
  <c r="N16" i="35" s="1"/>
  <c r="K21" i="35"/>
  <c r="K22" i="34"/>
  <c r="N14" i="34"/>
  <c r="N16" i="34" s="1"/>
  <c r="K21" i="34"/>
  <c r="N16" i="33"/>
  <c r="K21" i="33"/>
  <c r="K22" i="33"/>
  <c r="K22" i="32"/>
  <c r="N14" i="32"/>
  <c r="N16" i="32" s="1"/>
  <c r="K21" i="32"/>
  <c r="K22" i="30"/>
  <c r="N14" i="30"/>
  <c r="N16" i="30" s="1"/>
  <c r="K21" i="30"/>
  <c r="K21" i="29"/>
  <c r="K22" i="29"/>
  <c r="K22" i="28"/>
  <c r="N14" i="28"/>
  <c r="N16" i="28" s="1"/>
  <c r="K21" i="28"/>
  <c r="K22" i="27"/>
  <c r="N14" i="27"/>
  <c r="N16" i="27" s="1"/>
  <c r="K21" i="27"/>
  <c r="K22" i="26"/>
  <c r="N14" i="26"/>
  <c r="N16" i="26" s="1"/>
  <c r="K21" i="26"/>
  <c r="K15" i="1"/>
  <c r="K11" i="23" s="1"/>
  <c r="K22" i="23" s="1"/>
  <c r="K23" i="23" s="1"/>
  <c r="B6" i="24"/>
  <c r="G53" i="1"/>
  <c r="F53" i="1"/>
  <c r="E53" i="1"/>
  <c r="I53" i="1"/>
  <c r="H53" i="1"/>
  <c r="E106" i="10"/>
  <c r="F106" i="10"/>
  <c r="G106" i="10"/>
  <c r="F135" i="10"/>
  <c r="F136" i="10"/>
  <c r="G136" i="10" s="1"/>
  <c r="F137" i="10"/>
  <c r="E135" i="10"/>
  <c r="G135" i="10" s="1"/>
  <c r="E136" i="10"/>
  <c r="E137" i="10"/>
  <c r="G137" i="10" s="1"/>
  <c r="F83" i="10"/>
  <c r="F84" i="10"/>
  <c r="F85" i="10"/>
  <c r="F86" i="10"/>
  <c r="F94" i="10" s="1"/>
  <c r="F87" i="10"/>
  <c r="F88" i="10"/>
  <c r="F89" i="10"/>
  <c r="F90" i="10"/>
  <c r="F91" i="10"/>
  <c r="F92" i="10"/>
  <c r="F93" i="10"/>
  <c r="E83" i="10"/>
  <c r="G83" i="10" s="1"/>
  <c r="E84" i="10"/>
  <c r="G84" i="10" s="1"/>
  <c r="E85" i="10"/>
  <c r="G85" i="10" s="1"/>
  <c r="E86" i="10"/>
  <c r="E87" i="10"/>
  <c r="E88" i="10"/>
  <c r="E89" i="10"/>
  <c r="E90" i="10"/>
  <c r="E91" i="10"/>
  <c r="E92" i="10"/>
  <c r="E93" i="10"/>
  <c r="F113" i="10"/>
  <c r="F114" i="10"/>
  <c r="F115" i="10"/>
  <c r="F116" i="10"/>
  <c r="F117" i="10"/>
  <c r="F118" i="10"/>
  <c r="F119" i="10"/>
  <c r="F120" i="10"/>
  <c r="F121" i="10"/>
  <c r="F122" i="10"/>
  <c r="F123" i="10"/>
  <c r="E113" i="10"/>
  <c r="G113" i="10" s="1"/>
  <c r="E114" i="10"/>
  <c r="E115" i="10"/>
  <c r="E116" i="10"/>
  <c r="E117" i="10"/>
  <c r="G117" i="10" s="1"/>
  <c r="E118" i="10"/>
  <c r="E119" i="10"/>
  <c r="G119" i="10" s="1"/>
  <c r="E120" i="10"/>
  <c r="E121" i="10"/>
  <c r="G121" i="10" s="1"/>
  <c r="E122" i="10"/>
  <c r="E123" i="10"/>
  <c r="G123" i="10" s="1"/>
  <c r="F127" i="10"/>
  <c r="E128" i="10"/>
  <c r="F129" i="10"/>
  <c r="E130" i="10"/>
  <c r="F131" i="10"/>
  <c r="E132" i="10"/>
  <c r="F133" i="10"/>
  <c r="E134" i="10"/>
  <c r="C138" i="10"/>
  <c r="C124" i="10"/>
  <c r="F98" i="10"/>
  <c r="F99" i="10"/>
  <c r="F100" i="10"/>
  <c r="F101" i="10"/>
  <c r="F102" i="10"/>
  <c r="F103" i="10"/>
  <c r="F104" i="10"/>
  <c r="F105" i="10"/>
  <c r="E98" i="10"/>
  <c r="G98" i="10" s="1"/>
  <c r="E99" i="10"/>
  <c r="E100" i="10"/>
  <c r="G100" i="10" s="1"/>
  <c r="E101" i="10"/>
  <c r="E102" i="10"/>
  <c r="G102" i="10" s="1"/>
  <c r="E103" i="10"/>
  <c r="E104" i="10"/>
  <c r="G104" i="10" s="1"/>
  <c r="E105" i="10"/>
  <c r="E13" i="23"/>
  <c r="K29" i="23" s="1"/>
  <c r="E94" i="10" l="1"/>
  <c r="G86" i="10"/>
  <c r="G115" i="10"/>
  <c r="J31" i="1"/>
  <c r="G122" i="10"/>
  <c r="G120" i="10"/>
  <c r="G118" i="10"/>
  <c r="G116" i="10"/>
  <c r="G114" i="10"/>
  <c r="E126" i="10"/>
  <c r="F134" i="10"/>
  <c r="G134" i="10" s="1"/>
  <c r="F130" i="10"/>
  <c r="G130" i="10" s="1"/>
  <c r="F132" i="10"/>
  <c r="G132" i="10" s="1"/>
  <c r="F128" i="10"/>
  <c r="G128" i="10" s="1"/>
  <c r="N8" i="1"/>
  <c r="G105" i="10"/>
  <c r="G103" i="10"/>
  <c r="G101" i="10"/>
  <c r="G99" i="10"/>
  <c r="E133" i="10"/>
  <c r="G133" i="10" s="1"/>
  <c r="E131" i="10"/>
  <c r="G131" i="10" s="1"/>
  <c r="E129" i="10"/>
  <c r="G129" i="10" s="1"/>
  <c r="E127" i="10"/>
  <c r="G127" i="10" s="1"/>
  <c r="F126" i="10"/>
  <c r="F138" i="10" s="1"/>
  <c r="F112" i="10"/>
  <c r="F124" i="10" s="1"/>
  <c r="E112" i="10"/>
  <c r="E124" i="10" s="1"/>
  <c r="G124" i="10" s="1"/>
  <c r="E20" i="23"/>
  <c r="K36" i="23" s="1"/>
  <c r="E19" i="23"/>
  <c r="K35" i="23" s="1"/>
  <c r="E18" i="23"/>
  <c r="K34" i="23" s="1"/>
  <c r="E16" i="23"/>
  <c r="K32" i="23" s="1"/>
  <c r="E15" i="23"/>
  <c r="K31" i="23" s="1"/>
  <c r="E10" i="23"/>
  <c r="K26" i="23" s="1"/>
  <c r="G126" i="10" l="1"/>
  <c r="G138" i="10" s="1"/>
  <c r="G112" i="10"/>
  <c r="E138" i="10"/>
  <c r="B6" i="1" l="1"/>
  <c r="N10" i="1" l="1"/>
  <c r="N9" i="1"/>
  <c r="D53" i="1"/>
  <c r="I18" i="10"/>
  <c r="C19" i="10"/>
  <c r="J8" i="10"/>
  <c r="J9" i="10"/>
  <c r="J10" i="10"/>
  <c r="J11" i="10"/>
  <c r="J12" i="10"/>
  <c r="J13" i="10"/>
  <c r="J14" i="10"/>
  <c r="J15" i="10"/>
  <c r="J16" i="10"/>
  <c r="J17" i="10"/>
  <c r="J18" i="10"/>
  <c r="I8" i="10"/>
  <c r="I9" i="10"/>
  <c r="I10" i="10"/>
  <c r="I11" i="10"/>
  <c r="I12" i="10"/>
  <c r="I13" i="10"/>
  <c r="I14" i="10"/>
  <c r="I15" i="10"/>
  <c r="I16" i="10"/>
  <c r="I17" i="10"/>
  <c r="J7" i="10"/>
  <c r="I7" i="10"/>
  <c r="F69" i="10"/>
  <c r="H19" i="10"/>
  <c r="F18" i="10"/>
  <c r="E18" i="10"/>
  <c r="C64" i="10"/>
  <c r="F68" i="10"/>
  <c r="F70" i="10"/>
  <c r="F71" i="10"/>
  <c r="F72" i="10"/>
  <c r="F73" i="10"/>
  <c r="F74" i="10"/>
  <c r="F75" i="10"/>
  <c r="F76" i="10"/>
  <c r="F77" i="10"/>
  <c r="F78" i="10"/>
  <c r="E68" i="10"/>
  <c r="G68" i="10" s="1"/>
  <c r="E69" i="10"/>
  <c r="G69" i="10" s="1"/>
  <c r="E70" i="10"/>
  <c r="E71" i="10"/>
  <c r="G71" i="10" s="1"/>
  <c r="E72" i="10"/>
  <c r="E73" i="10"/>
  <c r="G73" i="10" s="1"/>
  <c r="E74" i="10"/>
  <c r="E75" i="10"/>
  <c r="G75" i="10" s="1"/>
  <c r="E76" i="10"/>
  <c r="E77" i="10"/>
  <c r="G77" i="10" s="1"/>
  <c r="E78" i="10"/>
  <c r="C79" i="10"/>
  <c r="G53" i="10"/>
  <c r="G55" i="10"/>
  <c r="G57" i="10"/>
  <c r="G59" i="10"/>
  <c r="G61" i="10"/>
  <c r="C49" i="10"/>
  <c r="F38" i="10"/>
  <c r="F39" i="10"/>
  <c r="F40" i="10"/>
  <c r="F41" i="10"/>
  <c r="F42" i="10"/>
  <c r="F43" i="10"/>
  <c r="F44" i="10"/>
  <c r="F45" i="10"/>
  <c r="F46" i="10"/>
  <c r="F47" i="10"/>
  <c r="F48" i="10"/>
  <c r="E38" i="10"/>
  <c r="E39" i="10"/>
  <c r="E40" i="10"/>
  <c r="E41" i="10"/>
  <c r="E42" i="10"/>
  <c r="E43" i="10"/>
  <c r="E44" i="10"/>
  <c r="E45" i="10"/>
  <c r="E46" i="10"/>
  <c r="E47" i="10"/>
  <c r="E48" i="10"/>
  <c r="C34" i="10"/>
  <c r="F23" i="10"/>
  <c r="F24" i="10"/>
  <c r="F25" i="10"/>
  <c r="F26" i="10"/>
  <c r="F27" i="10"/>
  <c r="F28" i="10"/>
  <c r="F29" i="10"/>
  <c r="F30" i="10"/>
  <c r="F31" i="10"/>
  <c r="F32" i="10"/>
  <c r="F33" i="10"/>
  <c r="E23" i="10"/>
  <c r="E24" i="10"/>
  <c r="E25" i="10"/>
  <c r="E26" i="10"/>
  <c r="E27" i="10"/>
  <c r="E28" i="10"/>
  <c r="G28" i="10" s="1"/>
  <c r="E29" i="10"/>
  <c r="E30" i="10"/>
  <c r="G30" i="10" s="1"/>
  <c r="E31" i="10"/>
  <c r="E32" i="10"/>
  <c r="E33" i="10"/>
  <c r="E17" i="10"/>
  <c r="F17" i="10"/>
  <c r="F8" i="10"/>
  <c r="F9" i="10"/>
  <c r="F10" i="10"/>
  <c r="F11" i="10"/>
  <c r="F12" i="10"/>
  <c r="F13" i="10"/>
  <c r="F14" i="10"/>
  <c r="F15" i="10"/>
  <c r="F16" i="10"/>
  <c r="E8" i="10"/>
  <c r="E9" i="10"/>
  <c r="E10" i="10"/>
  <c r="E11" i="10"/>
  <c r="E12" i="10"/>
  <c r="E13" i="10"/>
  <c r="E14" i="10"/>
  <c r="E15" i="10"/>
  <c r="E16" i="10"/>
  <c r="J28" i="1" l="1"/>
  <c r="J34" i="1" s="1"/>
  <c r="D11" i="23" s="1"/>
  <c r="E11" i="23" s="1"/>
  <c r="G76" i="10"/>
  <c r="G74" i="10"/>
  <c r="G72" i="10"/>
  <c r="G32" i="10"/>
  <c r="G38" i="10"/>
  <c r="G16" i="10"/>
  <c r="G31" i="10"/>
  <c r="G23" i="10"/>
  <c r="G47" i="10"/>
  <c r="G45" i="10"/>
  <c r="G43" i="10"/>
  <c r="G41" i="10"/>
  <c r="G39" i="10"/>
  <c r="G60" i="10"/>
  <c r="G58" i="10"/>
  <c r="G56" i="10"/>
  <c r="G54" i="10"/>
  <c r="G24" i="10"/>
  <c r="G14" i="10"/>
  <c r="G12" i="10"/>
  <c r="G10" i="10"/>
  <c r="G8" i="10"/>
  <c r="G62" i="10"/>
  <c r="G46" i="10"/>
  <c r="G44" i="10"/>
  <c r="G42" i="10"/>
  <c r="G40" i="10"/>
  <c r="G25" i="10"/>
  <c r="G29" i="10"/>
  <c r="G27" i="10"/>
  <c r="G26" i="10"/>
  <c r="O23" i="1"/>
  <c r="N2" i="1"/>
  <c r="K19" i="1" s="1"/>
  <c r="G70" i="10"/>
  <c r="F64" i="10"/>
  <c r="G15" i="10"/>
  <c r="G13" i="10"/>
  <c r="G9" i="10"/>
  <c r="G78" i="10"/>
  <c r="G63" i="10"/>
  <c r="G48" i="10"/>
  <c r="G11" i="10"/>
  <c r="G33" i="10"/>
  <c r="G18" i="10"/>
  <c r="G17" i="10"/>
  <c r="F97" i="10"/>
  <c r="E97" i="10"/>
  <c r="F82" i="10"/>
  <c r="E82" i="10"/>
  <c r="E79" i="10"/>
  <c r="G52" i="10"/>
  <c r="F37" i="10"/>
  <c r="E37" i="10"/>
  <c r="E49" i="10" s="1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F22" i="10"/>
  <c r="F34" i="10" s="1"/>
  <c r="E22" i="10"/>
  <c r="E34" i="10" s="1"/>
  <c r="F7" i="10"/>
  <c r="E7" i="10"/>
  <c r="K9" i="10"/>
  <c r="K11" i="10"/>
  <c r="K13" i="10"/>
  <c r="K15" i="10"/>
  <c r="K7" i="10"/>
  <c r="N3" i="1"/>
  <c r="K20" i="1" s="1"/>
  <c r="K27" i="23" l="1"/>
  <c r="E22" i="23"/>
  <c r="K21" i="1"/>
  <c r="F109" i="10"/>
  <c r="G82" i="10"/>
  <c r="E109" i="10"/>
  <c r="G109" i="10" s="1"/>
  <c r="F19" i="10"/>
  <c r="G97" i="10"/>
  <c r="G7" i="10"/>
  <c r="N14" i="1"/>
  <c r="N15" i="1"/>
  <c r="K22" i="1"/>
  <c r="N5" i="1"/>
  <c r="E64" i="10"/>
  <c r="G64" i="10" s="1"/>
  <c r="G37" i="10"/>
  <c r="F49" i="10"/>
  <c r="G49" i="10" s="1"/>
  <c r="N4" i="1"/>
  <c r="E19" i="10"/>
  <c r="G67" i="10"/>
  <c r="F79" i="10"/>
  <c r="G79" i="10" s="1"/>
  <c r="G19" i="10"/>
  <c r="J19" i="10"/>
  <c r="I19" i="10"/>
  <c r="K18" i="10"/>
  <c r="K14" i="10"/>
  <c r="K12" i="10"/>
  <c r="K10" i="10"/>
  <c r="K8" i="10"/>
  <c r="G22" i="10"/>
  <c r="G34" i="10" s="1"/>
  <c r="K23" i="10"/>
  <c r="K24" i="10"/>
  <c r="K25" i="10"/>
  <c r="K26" i="10"/>
  <c r="K27" i="10"/>
  <c r="K28" i="10"/>
  <c r="K29" i="10"/>
  <c r="K30" i="10"/>
  <c r="K31" i="10"/>
  <c r="K32" i="10"/>
  <c r="K33" i="10"/>
  <c r="K17" i="10"/>
  <c r="K22" i="10"/>
  <c r="K16" i="10"/>
  <c r="N16" i="1" l="1"/>
  <c r="N11" i="1"/>
  <c r="K19" i="10"/>
</calcChain>
</file>

<file path=xl/comments1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Despesas acumuladas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V17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Ver forma de zerar esse capital!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10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11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12.xml><?xml version="1.0" encoding="utf-8"?>
<comments xmlns="http://schemas.openxmlformats.org/spreadsheetml/2006/main">
  <authors>
    <author>DIRETORIA1-PC</author>
    <author>GTV251214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L81" authorId="1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Não está aplicado!
Providenciando!
Em: 28/10/2019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F103" authorId="1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Lançar R$ 20,75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54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82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Não lançar! Observe a última conta desta planilha.</t>
        </r>
      </text>
    </comment>
  </commentList>
</comments>
</file>

<file path=xl/comments13.xml><?xml version="1.0" encoding="utf-8"?>
<comments xmlns="http://schemas.openxmlformats.org/spreadsheetml/2006/main">
  <authors>
    <author>GTV251214</author>
    <author>DIRETORIA1-PC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X para SIM
EM BRANCO para NÃO
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Consultar SEC sobre a Carta-convite (pagamentos e entregas)</t>
        </r>
      </text>
    </comment>
  </commentList>
</comments>
</file>

<file path=xl/comments14.xml><?xml version="1.0" encoding="utf-8"?>
<comments xmlns="http://schemas.openxmlformats.org/spreadsheetml/2006/main">
  <authors>
    <author>GTV251214</author>
    <author>DIRETORIA1-PC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K17" authorId="0">
      <text>
        <r>
          <rPr>
            <b/>
            <sz val="9"/>
            <color indexed="8"/>
            <rFont val="Tahoma"/>
            <family val="2"/>
          </rPr>
          <t>GTV251214:</t>
        </r>
        <r>
          <rPr>
            <sz val="9"/>
            <color indexed="8"/>
            <rFont val="Tahoma"/>
            <family val="2"/>
          </rPr>
          <t xml:space="preserve">
Revisar saldo em Jan e Dez/2019. Extorno feito em outubro/2019.
2019: R$ 19.693,16 + 1,15 + 4,60 = 19.698,91
(Alterar Conciliação Bancária)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valor é o montante.
Corrigir!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PNAE Antigo
</t>
        </r>
      </text>
    </comment>
  </commentList>
</comments>
</file>

<file path=xl/comments2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
Indicado também para definir a proporção de Capital/Custeio nas receitas.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3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4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5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6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7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8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comments9.xml><?xml version="1.0" encoding="utf-8"?>
<comments xmlns="http://schemas.openxmlformats.org/spreadsheetml/2006/main">
  <authors>
    <author>GTV251214</author>
    <author>DIRETORIA1-PC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 xml:space="preserve">GTV251214
</t>
        </r>
        <r>
          <rPr>
            <sz val="9"/>
            <color indexed="81"/>
            <rFont val="Tahoma"/>
            <family val="2"/>
          </rPr>
          <t>Entradas no ano em curso, sem saldo reprogramado.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DIRETORIA1-PC:</t>
        </r>
        <r>
          <rPr>
            <sz val="9"/>
            <color indexed="81"/>
            <rFont val="Tahoma"/>
            <family val="2"/>
          </rPr>
          <t xml:space="preserve">
Este saldo é individual, ou seja, para controle do gasto de acordo com o repasse (subprograma) e se capital ou custeio.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Tirando a prova dos "9"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Saldo remanescente do ano anterior.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Digite o número da conta referente ao FAED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no ano em curso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Digitar valor constante no extrato bancário da aplicação.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GTV251214:</t>
        </r>
        <r>
          <rPr>
            <sz val="9"/>
            <color indexed="81"/>
            <rFont val="Tahoma"/>
            <family val="2"/>
          </rPr>
          <t xml:space="preserve">
Receita total do ano em curso + Resíduos do ano anterior</t>
        </r>
      </text>
    </comment>
  </commentList>
</comments>
</file>

<file path=xl/sharedStrings.xml><?xml version="1.0" encoding="utf-8"?>
<sst xmlns="http://schemas.openxmlformats.org/spreadsheetml/2006/main" count="1682" uniqueCount="176">
  <si>
    <t>GOVERNO DO ESTADO DA BAHIA</t>
  </si>
  <si>
    <t>Atenção!</t>
  </si>
  <si>
    <t>SECRETARIA DA EDUCAÇÃO</t>
  </si>
  <si>
    <t>NÚCLEO TERRITORIAL DE EDUCAÇÃO – NTE 02</t>
  </si>
  <si>
    <t>COLÉGIO ESTADUAL TIRADENTES</t>
  </si>
  <si>
    <t>Nº</t>
  </si>
  <si>
    <t>DATA</t>
  </si>
  <si>
    <t>DESCRIÇÃO</t>
  </si>
  <si>
    <t>RECEITA</t>
  </si>
  <si>
    <t>DESPESA</t>
  </si>
  <si>
    <t>JUROS</t>
  </si>
  <si>
    <t>APLICAÇÃO</t>
  </si>
  <si>
    <t>TOTAL</t>
  </si>
  <si>
    <t>Nº DA CONTA</t>
  </si>
  <si>
    <t>CAPITAL</t>
  </si>
  <si>
    <t>CUSTEIO</t>
  </si>
  <si>
    <t>CONFERE</t>
  </si>
  <si>
    <t>RENDIMENTO APLICAÇÃO</t>
  </si>
  <si>
    <t>CAPITAL &amp; CUSTEIO - SALDO ATUAL</t>
  </si>
  <si>
    <t>Altere apenas as células Nº até JUROS. O restante é automático.</t>
  </si>
  <si>
    <t>5.894-7</t>
  </si>
  <si>
    <t>6.928-0</t>
  </si>
  <si>
    <t>RENDIMENTOS DE APLICAÇÃO - CONTAS CET</t>
  </si>
  <si>
    <t>ITEM</t>
  </si>
  <si>
    <t>CONTA</t>
  </si>
  <si>
    <t>VALOR</t>
  </si>
  <si>
    <t>MONTANTE</t>
  </si>
  <si>
    <t>CAIXA</t>
  </si>
  <si>
    <t>PROEMI</t>
  </si>
  <si>
    <t>PROVA I</t>
  </si>
  <si>
    <t>PROVA II</t>
  </si>
  <si>
    <t>PROVAII</t>
  </si>
  <si>
    <t>FAED</t>
  </si>
  <si>
    <t>PNAE</t>
  </si>
  <si>
    <t>22.629-7</t>
  </si>
  <si>
    <t>QUALIDADE</t>
  </si>
  <si>
    <t>MAIS EDUCAÇÃO</t>
  </si>
  <si>
    <t>CAIXA ESCOLAR</t>
  </si>
  <si>
    <t>PDDE QUALIDADE</t>
  </si>
  <si>
    <t>SALDO REPROGRAMADO</t>
  </si>
  <si>
    <t>TOTAL GERAL</t>
  </si>
  <si>
    <t>CC</t>
  </si>
  <si>
    <t>CALCULO DA APLICAÇÃO</t>
  </si>
  <si>
    <t>VALOR MENSAL</t>
  </si>
  <si>
    <t>SALDO GERAL</t>
  </si>
  <si>
    <t>RECEITA TOTAL NO ANO</t>
  </si>
  <si>
    <t>(Destinado somente a cálculo)</t>
  </si>
  <si>
    <t>SALDOS BANCÁRIOS</t>
  </si>
  <si>
    <t>CORRENTE</t>
  </si>
  <si>
    <t>OBSERVAÇÃO</t>
  </si>
  <si>
    <t>FAED MANUTENÇÃO</t>
  </si>
  <si>
    <t>NOVA CAIXA</t>
  </si>
  <si>
    <t>SALDO TOTAL</t>
  </si>
  <si>
    <t>CONTROLE DE EXTRATOS &amp; LANÇAMENTOS NA TRANSPARÊNCIA ESCOLAR</t>
  </si>
  <si>
    <t>EXTRATO</t>
  </si>
  <si>
    <t>TRANSPARENCIA</t>
  </si>
  <si>
    <t>SIM</t>
  </si>
  <si>
    <t>NÃO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</si>
  <si>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</si>
  <si>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</si>
  <si>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</si>
  <si>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</si>
  <si>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</si>
  <si>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</si>
  <si>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</si>
  <si>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</si>
  <si>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</si>
  <si>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</si>
  <si>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</si>
  <si>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</si>
  <si>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Nº CC</t>
  </si>
  <si>
    <t>MAIS EDUC</t>
  </si>
  <si>
    <t>PDDE ENSINO MÉDIO</t>
  </si>
  <si>
    <t>PDDE PROEMI</t>
  </si>
  <si>
    <t>OK</t>
  </si>
  <si>
    <t>CONF. EM</t>
  </si>
  <si>
    <t>SENHA PARCIAL</t>
  </si>
  <si>
    <t>STATUS</t>
  </si>
  <si>
    <t>SETOR FINANCEIRO - ANO: 2020</t>
  </si>
  <si>
    <t>DEMONSTRATIVO DE RECEITAS &amp; DESPESAS – 2020</t>
  </si>
  <si>
    <t>CARTÃO PNAE</t>
  </si>
  <si>
    <t>PNAE REGULAR &amp; EJA</t>
  </si>
  <si>
    <t>CONCILIAÇÃO BANCÁRIA - 2019/2020</t>
  </si>
  <si>
    <t>NO</t>
  </si>
  <si>
    <t>TOTAL DE RECEITA - EXERCÍCIO ATUAL</t>
  </si>
  <si>
    <t>TOTAL GERAL - RECEITAS</t>
  </si>
  <si>
    <t>TOTAL GERAL - DESPESAS</t>
  </si>
  <si>
    <t>PORTAL DA TRANSPARÊNCIA</t>
  </si>
  <si>
    <t>DIRETORIA REGIONAL:</t>
  </si>
  <si>
    <t>NTE-02</t>
  </si>
  <si>
    <t>MUNICÍPIO</t>
  </si>
  <si>
    <t>OLIVEIRA DOS BREJINHOS</t>
  </si>
  <si>
    <t>COD. MEC</t>
  </si>
  <si>
    <t>U.E.:</t>
  </si>
  <si>
    <t>Observação:  Esta planilha é opcional, para o caso da gestão optar por controlar os lançamentos a partir da transparência, de acordo com os programas e a natureza da receita/despesa, se capital ou custeio.</t>
  </si>
  <si>
    <t>PROGRAMA:</t>
  </si>
  <si>
    <t>DATA DA RECEITA</t>
  </si>
  <si>
    <t>SUBPROGRAMA</t>
  </si>
  <si>
    <t>FINALIDADE</t>
  </si>
  <si>
    <t>CATEGORIA ECONÔMICA</t>
  </si>
  <si>
    <t>Nº OB</t>
  </si>
  <si>
    <t>VALOR DA RECEITA</t>
  </si>
  <si>
    <t>SALDO</t>
  </si>
  <si>
    <t>RECEITA TOTAL:</t>
  </si>
  <si>
    <t>DESPESA TOTAL:</t>
  </si>
  <si>
    <t>Nota: Para controlar os lançamentos das infomrações na Transparência e se está de posse do extrato da conta em questão.</t>
  </si>
  <si>
    <t>PNAE Uex</t>
  </si>
  <si>
    <t>25.477-0</t>
  </si>
  <si>
    <t>7.167-6</t>
  </si>
  <si>
    <t xml:space="preserve"> </t>
  </si>
  <si>
    <t>x</t>
  </si>
  <si>
    <t>FUNDO NACIONAL DE DES DA EDUCAÇÃO</t>
  </si>
  <si>
    <t>FNDE - PARCELA 1</t>
  </si>
  <si>
    <t>ESTA CONTA É CONJUNTA COM TODAS AS UEEs BAIANAS. LANÇAMENTOS SÃO FEITOS PELA SEC.</t>
  </si>
  <si>
    <t>PDDE ESTRUTURA</t>
  </si>
  <si>
    <t>PNAE ANTIGO</t>
  </si>
  <si>
    <t>CAIXA ESCOLAR I</t>
  </si>
  <si>
    <t>CAIXA ESCOLAR II</t>
  </si>
  <si>
    <t>ESTRUTURA</t>
  </si>
  <si>
    <t>Developed by: Carlos Dourado</t>
  </si>
  <si>
    <t>DESP</t>
  </si>
  <si>
    <t>REC</t>
  </si>
  <si>
    <t>CONTA DESCONHECIDA</t>
  </si>
  <si>
    <t>SALDO EM: 31/12/2019</t>
  </si>
  <si>
    <t>DIFERENÇA ENTRE EXERCÍCIO ANTERIOR X EXERCÍCIO ATUAL</t>
  </si>
  <si>
    <t>PROGRAMA</t>
  </si>
  <si>
    <t>DIFERENÇA</t>
  </si>
  <si>
    <t>CAIXA I + CAIXA II</t>
  </si>
  <si>
    <t>Estas contas constam no Portal da Transparência como sendo uma só. Entretanto, na Agência Bancária, existem duas com a mesma nomenclatura.</t>
  </si>
  <si>
    <t>PNAE REG</t>
  </si>
  <si>
    <t>QUALIDADE + NOVO EM</t>
  </si>
  <si>
    <t>PNAE UEx</t>
  </si>
  <si>
    <t>NOVO EM</t>
  </si>
  <si>
    <t>CARDPNAE</t>
  </si>
  <si>
    <t>CARD PNAE</t>
  </si>
  <si>
    <t>Lançamentos a cargo da SEC.</t>
  </si>
  <si>
    <t>Não lançar! Ir para a o último controle!</t>
  </si>
  <si>
    <t>Lançar como custeio!</t>
  </si>
  <si>
    <t>Conta geminada com a Caixa Escolar e sem moviemntação.</t>
  </si>
  <si>
    <t>Rendimento sendo lançado somente na CE.</t>
  </si>
  <si>
    <t>Sem lançar!</t>
  </si>
  <si>
    <t>LINKS</t>
  </si>
  <si>
    <t>MATRÍCULA</t>
  </si>
  <si>
    <t>DIGITADOR</t>
  </si>
  <si>
    <t>EDUCAÇÃO BASICA</t>
  </si>
  <si>
    <t>MATERIAIS DE CONSUMO</t>
  </si>
  <si>
    <t>MATERIAL PERMANENTE</t>
  </si>
  <si>
    <t>EM INOVADOR</t>
  </si>
  <si>
    <t>NOVO ENSINO MÉDIO</t>
  </si>
  <si>
    <t>MATERIAIS PERMANENTES</t>
  </si>
  <si>
    <t>MERENDA ESCOLAR</t>
  </si>
  <si>
    <t>ALIMENTAÇÃO ESCOLAR</t>
  </si>
  <si>
    <t>MERENDA</t>
  </si>
  <si>
    <t>Observação:  Esta planilha é opcional, para o caso da gestão optar por controlar os lançamentos a partir da transparência, de acordo com os programas e a natureza da receita/despesa, se capital ou custeio. Este saldo inclui o valor referente a 30% que obrigatoriamente é destinado à Agricultura Familiar e que não foi gasto nos últmos dois anos. Aguardando orientações do Estado.</t>
  </si>
  <si>
    <t>ESCOLA ACESSÍVEL</t>
  </si>
  <si>
    <t>ACESS AMB FISICO, RECURSOS...</t>
  </si>
  <si>
    <t>PDDE - NOVO ENSINO MÉDIO</t>
  </si>
  <si>
    <t>FAED - MAIS EDUCAÇÃO</t>
  </si>
  <si>
    <t>FAED - PNAE REGULAR E EJA</t>
  </si>
  <si>
    <t>PDDE - PNAE UEx</t>
  </si>
  <si>
    <t>FAED - CARTÃO PNAE</t>
  </si>
  <si>
    <t>TESTE</t>
  </si>
  <si>
    <t>18.000-0</t>
  </si>
  <si>
    <t>18000-0</t>
  </si>
  <si>
    <t>1. A planilha está protegida, mas sem senha. Precisando editar, clique em Revisão, Desproteger Planilha. Depois, reative a proteção para evitar alterar dados desnessários.</t>
  </si>
  <si>
    <t>2. Se quiser renomear uma conta, dê dois cliques em cima do nome - FAED, por exemplo! - e digite o novo nome e dê enter.</t>
  </si>
  <si>
    <t>3. Se surgirem novas contas, faça uma cópia de uma das planilhas e renomeie ou altere o que precisar. Clique com o botão direito do mouse sobre o nome da conta, depois em Mover ou Copiar, Criar cópia. Renomeie em seguida!</t>
  </si>
  <si>
    <t>4. Caso tenha poucas contas, pode excluir as planilhas excedentes. Clique com o botão direito sobre a planilha a ser apagada e em Excluir no menu suspenso.</t>
  </si>
  <si>
    <t>5. Lembre-se: para fazer alterações na formatação, a planilha tem que estar desprotegida.</t>
  </si>
  <si>
    <t>NOME DA UEE</t>
  </si>
  <si>
    <t>NOME</t>
  </si>
  <si>
    <t>BLA, BLA, BLA</t>
  </si>
  <si>
    <t>6. Esta planilha foi elaborada utilizando o pacote Office 2010. As outras versões são semelhantes, alterando basicamente o visual.</t>
  </si>
  <si>
    <t>7. Há muitas células contendo fórmulas, ou seja, a maioria dos cálculos são feitos automaticamente. Por isso, aconselha-se deixar a planilha protegida.</t>
  </si>
  <si>
    <t>OBSERVAÇÕES:</t>
  </si>
  <si>
    <t>Qualquer dúvida, entre em contato pelo e-mail: colegiotiradentesob@gmail.com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</si>
</sst>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R$-416]\ #,##0.00;[Red]\-[$R$-416]\ #,##0.00"/>
    <numFmt numFmtId="165" formatCode="&quot;R$&quot;\ #,##0.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color rgb="FF0000FF"/>
      <name val="Arial Narrow"/>
      <family val="2"/>
    </font>
    <font>
      <b/>
      <sz val="9"/>
      <color theme="3" tint="0.39997558519241921"/>
      <name val="Arial Narrow"/>
      <family val="2"/>
    </font>
    <font>
      <b/>
      <sz val="9"/>
      <color rgb="FF002060"/>
      <name val="Arial Narrow"/>
      <family val="2"/>
    </font>
    <font>
      <sz val="14"/>
      <name val="Arial"/>
      <family val="2"/>
    </font>
    <font>
      <sz val="9"/>
      <color theme="0"/>
      <name val="Arial Narrow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9"/>
      <color rgb="FF7030A0"/>
      <name val="Arial Narrow"/>
      <family val="2"/>
    </font>
    <font>
      <b/>
      <sz val="9"/>
      <color theme="5" tint="-0.249977111117893"/>
      <name val="Arial Narrow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rgb="FF9900FF"/>
      <name val="Arial Narrow"/>
      <family val="2"/>
    </font>
    <font>
      <b/>
      <sz val="14"/>
      <color theme="3"/>
      <name val="Arial Narrow"/>
      <family val="2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theme="4" tint="-0.499984740745262"/>
      <name val="Arial Narrow"/>
      <family val="2"/>
    </font>
    <font>
      <b/>
      <sz val="9"/>
      <color rgb="FFFF66FF"/>
      <name val="Arial Narrow"/>
      <family val="2"/>
    </font>
    <font>
      <b/>
      <sz val="9"/>
      <color theme="9" tint="-0.249977111117893"/>
      <name val="Arial Narrow"/>
      <family val="2"/>
    </font>
    <font>
      <b/>
      <sz val="9"/>
      <color rgb="FF00B0F0"/>
      <name val="Arial Narrow"/>
      <family val="2"/>
    </font>
    <font>
      <i/>
      <sz val="9"/>
      <name val="Arial"/>
      <family val="2"/>
    </font>
    <font>
      <i/>
      <sz val="10"/>
      <name val="Arial Narrow"/>
      <family val="2"/>
    </font>
    <font>
      <sz val="10"/>
      <color theme="0"/>
      <name val="Arial Narrow"/>
      <family val="2"/>
    </font>
    <font>
      <b/>
      <sz val="10"/>
      <color rgb="FF0070C0"/>
      <name val="Arial Narrow"/>
      <family val="2"/>
    </font>
    <font>
      <sz val="9"/>
      <color rgb="FF00B050"/>
      <name val="Arial Narrow"/>
      <family val="2"/>
    </font>
    <font>
      <sz val="9"/>
      <color theme="9" tint="-0.249977111117893"/>
      <name val="Arial Narrow"/>
      <family val="2"/>
    </font>
    <font>
      <u/>
      <sz val="10"/>
      <color theme="10"/>
      <name val="Arial"/>
      <family val="2"/>
    </font>
    <font>
      <b/>
      <sz val="10"/>
      <color theme="5" tint="-0.499984740745262"/>
      <name val="Arial"/>
      <family val="2"/>
    </font>
    <font>
      <sz val="9"/>
      <color theme="5" tint="-0.499984740745262"/>
      <name val="Arial Narrow"/>
      <family val="2"/>
    </font>
    <font>
      <b/>
      <sz val="10"/>
      <color theme="3"/>
      <name val="Arial Narrow"/>
      <family val="2"/>
    </font>
    <font>
      <b/>
      <sz val="10"/>
      <color theme="4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66"/>
        <bgColor rgb="FFFFFF99"/>
      </patternFill>
    </fill>
    <fill>
      <patternFill patternType="solid">
        <fgColor rgb="FFEEEEEE"/>
        <bgColor rgb="FFDDDDDD"/>
      </patternFill>
    </fill>
    <fill>
      <patternFill patternType="solid">
        <fgColor rgb="FFCCFF99"/>
        <bgColor rgb="FFFFFF99"/>
      </patternFill>
    </fill>
    <fill>
      <patternFill patternType="solid">
        <fgColor rgb="FFDDDDDD"/>
        <bgColor rgb="FFEEEEEE"/>
      </patternFill>
    </fill>
    <fill>
      <patternFill patternType="solid">
        <fgColor rgb="FFFFFF99"/>
        <bgColor rgb="FFFFFF6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rgb="FFDDDDDD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909F"/>
        <bgColor indexed="64"/>
      </patternFill>
    </fill>
    <fill>
      <patternFill patternType="solid">
        <fgColor rgb="FFF8909F"/>
        <bgColor rgb="FFFFFF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DDDDDD"/>
      </patternFill>
    </fill>
    <fill>
      <patternFill patternType="solid">
        <fgColor rgb="FFFFCCFF"/>
        <bgColor rgb="FFDDDDDD"/>
      </patternFill>
    </fill>
    <fill>
      <patternFill patternType="solid">
        <fgColor rgb="FFCCFF99"/>
        <bgColor rgb="FFDDDDDD"/>
      </patternFill>
    </fill>
    <fill>
      <patternFill patternType="solid">
        <fgColor rgb="FFCCFF99"/>
        <bgColor rgb="FF99FFFF"/>
      </patternFill>
    </fill>
    <fill>
      <patternFill patternType="solid">
        <fgColor rgb="FFCCFF99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66FFCC"/>
        <bgColor rgb="FFDDDDDD"/>
      </patternFill>
    </fill>
    <fill>
      <patternFill patternType="solid">
        <fgColor theme="2"/>
        <bgColor rgb="FFCC99FF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indexed="64"/>
      </patternFill>
    </fill>
    <fill>
      <patternFill patternType="solid">
        <fgColor rgb="FFCEFE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/>
      <bottom/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ck">
        <color rgb="FFFFD320"/>
      </left>
      <right style="double">
        <color indexed="64"/>
      </right>
      <top style="thick">
        <color rgb="FFFFD320"/>
      </top>
      <bottom style="thick">
        <color rgb="FFFFD32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ashDot">
        <color indexed="64"/>
      </right>
      <top style="dashDot">
        <color indexed="64"/>
      </top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rgb="FF7F7F7F"/>
      </bottom>
      <diagonal/>
    </border>
    <border>
      <left style="dashDotDot">
        <color indexed="64"/>
      </left>
      <right style="dashDotDot">
        <color indexed="64"/>
      </right>
      <top style="thin">
        <color rgb="FF7F7F7F"/>
      </top>
      <bottom style="thin">
        <color rgb="FF7F7F7F"/>
      </bottom>
      <diagonal/>
    </border>
    <border>
      <left style="dashDotDot">
        <color indexed="64"/>
      </left>
      <right style="dashDotDot">
        <color indexed="64"/>
      </right>
      <top style="thin">
        <color rgb="FF7F7F7F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double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rgb="FFFF00CC"/>
      </left>
      <right style="double">
        <color indexed="64"/>
      </right>
      <top/>
      <bottom style="thick">
        <color rgb="FFFF00CC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mediumDashDotDot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hair">
        <color auto="1"/>
      </left>
      <right style="double">
        <color rgb="FFFF0000"/>
      </right>
      <top style="hair">
        <color auto="1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dashed">
        <color indexed="64"/>
      </right>
      <top/>
      <bottom style="thin">
        <color rgb="FFFF0000"/>
      </bottom>
      <diagonal/>
    </border>
    <border>
      <left style="medium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2" fillId="0" borderId="0" applyBorder="0" applyAlignment="0" applyProtection="0"/>
    <xf numFmtId="0" fontId="18" fillId="36" borderId="0" applyNumberFormat="0" applyBorder="0" applyAlignment="0" applyProtection="0"/>
    <xf numFmtId="0" fontId="20" fillId="0" borderId="53" applyNumberFormat="0" applyFill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3" xfId="0" applyFont="1" applyBorder="1"/>
    <xf numFmtId="0" fontId="5" fillId="0" borderId="0" xfId="0" applyFont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9" fillId="7" borderId="0" xfId="0" applyFont="1" applyFill="1"/>
    <xf numFmtId="0" fontId="6" fillId="0" borderId="0" xfId="0" applyFont="1"/>
    <xf numFmtId="165" fontId="6" fillId="0" borderId="0" xfId="0" applyNumberFormat="1" applyFont="1" applyBorder="1"/>
    <xf numFmtId="165" fontId="6" fillId="0" borderId="20" xfId="0" applyNumberFormat="1" applyFont="1" applyBorder="1"/>
    <xf numFmtId="0" fontId="10" fillId="7" borderId="0" xfId="0" applyFont="1" applyFill="1"/>
    <xf numFmtId="0" fontId="6" fillId="7" borderId="0" xfId="0" applyFont="1" applyFill="1"/>
    <xf numFmtId="0" fontId="9" fillId="7" borderId="0" xfId="0" applyFont="1" applyFill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6" fillId="0" borderId="9" xfId="0" applyFont="1" applyBorder="1"/>
    <xf numFmtId="165" fontId="6" fillId="0" borderId="9" xfId="0" applyNumberFormat="1" applyFont="1" applyBorder="1"/>
    <xf numFmtId="165" fontId="6" fillId="0" borderId="16" xfId="0" applyNumberFormat="1" applyFont="1" applyBorder="1"/>
    <xf numFmtId="165" fontId="6" fillId="0" borderId="12" xfId="0" applyNumberFormat="1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0" fontId="6" fillId="0" borderId="0" xfId="0" applyFont="1" applyBorder="1"/>
    <xf numFmtId="14" fontId="6" fillId="0" borderId="0" xfId="0" applyNumberFormat="1" applyFont="1" applyBorder="1"/>
    <xf numFmtId="0" fontId="6" fillId="13" borderId="0" xfId="0" applyFont="1" applyFill="1"/>
    <xf numFmtId="165" fontId="6" fillId="13" borderId="0" xfId="0" applyNumberFormat="1" applyFont="1" applyFill="1"/>
    <xf numFmtId="165" fontId="6" fillId="13" borderId="20" xfId="0" applyNumberFormat="1" applyFont="1" applyFill="1" applyBorder="1"/>
    <xf numFmtId="0" fontId="9" fillId="12" borderId="0" xfId="0" applyFont="1" applyFill="1" applyBorder="1"/>
    <xf numFmtId="0" fontId="9" fillId="14" borderId="20" xfId="0" applyFont="1" applyFill="1" applyBorder="1"/>
    <xf numFmtId="0" fontId="6" fillId="13" borderId="20" xfId="0" applyFont="1" applyFill="1" applyBorder="1"/>
    <xf numFmtId="165" fontId="6" fillId="0" borderId="1" xfId="1" applyNumberFormat="1" applyFont="1" applyBorder="1"/>
    <xf numFmtId="0" fontId="6" fillId="0" borderId="21" xfId="0" applyFont="1" applyBorder="1"/>
    <xf numFmtId="0" fontId="5" fillId="0" borderId="0" xfId="0" applyFont="1"/>
    <xf numFmtId="0" fontId="9" fillId="9" borderId="0" xfId="0" applyFont="1" applyFill="1"/>
    <xf numFmtId="0" fontId="12" fillId="10" borderId="0" xfId="0" applyFont="1" applyFill="1"/>
    <xf numFmtId="0" fontId="9" fillId="2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10" borderId="0" xfId="0" applyFont="1" applyFill="1"/>
    <xf numFmtId="0" fontId="6" fillId="3" borderId="0" xfId="0" applyFont="1" applyFill="1"/>
    <xf numFmtId="0" fontId="9" fillId="5" borderId="1" xfId="0" applyFont="1" applyFill="1" applyBorder="1"/>
    <xf numFmtId="164" fontId="9" fillId="2" borderId="1" xfId="0" applyNumberFormat="1" applyFont="1" applyFill="1" applyBorder="1"/>
    <xf numFmtId="164" fontId="9" fillId="6" borderId="1" xfId="0" applyNumberFormat="1" applyFont="1" applyFill="1" applyBorder="1"/>
    <xf numFmtId="0" fontId="9" fillId="20" borderId="0" xfId="0" applyFont="1" applyFill="1"/>
    <xf numFmtId="0" fontId="9" fillId="20" borderId="2" xfId="0" applyFont="1" applyFill="1" applyBorder="1" applyAlignment="1">
      <alignment horizontal="center"/>
    </xf>
    <xf numFmtId="165" fontId="9" fillId="5" borderId="1" xfId="0" applyNumberFormat="1" applyFont="1" applyFill="1" applyBorder="1"/>
    <xf numFmtId="0" fontId="6" fillId="25" borderId="1" xfId="0" applyFont="1" applyFill="1" applyBorder="1"/>
    <xf numFmtId="164" fontId="9" fillId="8" borderId="28" xfId="0" applyNumberFormat="1" applyFont="1" applyFill="1" applyBorder="1"/>
    <xf numFmtId="0" fontId="6" fillId="9" borderId="0" xfId="0" applyFont="1" applyFill="1" applyBorder="1"/>
    <xf numFmtId="0" fontId="6" fillId="20" borderId="0" xfId="0" applyFont="1" applyFill="1" applyBorder="1"/>
    <xf numFmtId="0" fontId="6" fillId="17" borderId="0" xfId="0" applyFont="1" applyFill="1" applyBorder="1"/>
    <xf numFmtId="165" fontId="5" fillId="0" borderId="0" xfId="0" applyNumberFormat="1" applyFont="1"/>
    <xf numFmtId="0" fontId="9" fillId="27" borderId="0" xfId="0" applyFont="1" applyFill="1"/>
    <xf numFmtId="0" fontId="13" fillId="28" borderId="0" xfId="0" applyFont="1" applyFill="1"/>
    <xf numFmtId="0" fontId="13" fillId="29" borderId="0" xfId="0" applyFont="1" applyFill="1"/>
    <xf numFmtId="0" fontId="5" fillId="0" borderId="0" xfId="0" applyFont="1" applyFill="1"/>
    <xf numFmtId="0" fontId="0" fillId="0" borderId="0" xfId="0" applyFill="1"/>
    <xf numFmtId="0" fontId="10" fillId="7" borderId="29" xfId="0" applyFont="1" applyFill="1" applyBorder="1"/>
    <xf numFmtId="0" fontId="6" fillId="7" borderId="29" xfId="0" applyFont="1" applyFill="1" applyBorder="1"/>
    <xf numFmtId="0" fontId="6" fillId="0" borderId="29" xfId="0" applyFont="1" applyBorder="1"/>
    <xf numFmtId="0" fontId="9" fillId="27" borderId="29" xfId="0" applyFont="1" applyFill="1" applyBorder="1"/>
    <xf numFmtId="0" fontId="6" fillId="3" borderId="29" xfId="0" applyFont="1" applyFill="1" applyBorder="1"/>
    <xf numFmtId="0" fontId="6" fillId="3" borderId="32" xfId="0" applyFont="1" applyFill="1" applyBorder="1"/>
    <xf numFmtId="0" fontId="6" fillId="3" borderId="33" xfId="0" applyFont="1" applyFill="1" applyBorder="1"/>
    <xf numFmtId="0" fontId="9" fillId="9" borderId="34" xfId="0" applyFont="1" applyFill="1" applyBorder="1"/>
    <xf numFmtId="0" fontId="11" fillId="7" borderId="36" xfId="0" applyFont="1" applyFill="1" applyBorder="1"/>
    <xf numFmtId="164" fontId="9" fillId="3" borderId="40" xfId="0" applyNumberFormat="1" applyFont="1" applyFill="1" applyBorder="1"/>
    <xf numFmtId="0" fontId="9" fillId="20" borderId="39" xfId="0" applyFont="1" applyFill="1" applyBorder="1"/>
    <xf numFmtId="165" fontId="9" fillId="3" borderId="41" xfId="0" applyNumberFormat="1" applyFont="1" applyFill="1" applyBorder="1"/>
    <xf numFmtId="0" fontId="9" fillId="11" borderId="42" xfId="0" applyFont="1" applyFill="1" applyBorder="1"/>
    <xf numFmtId="165" fontId="9" fillId="3" borderId="43" xfId="0" applyNumberFormat="1" applyFont="1" applyFill="1" applyBorder="1"/>
    <xf numFmtId="0" fontId="9" fillId="20" borderId="34" xfId="0" applyFont="1" applyFill="1" applyBorder="1"/>
    <xf numFmtId="165" fontId="15" fillId="18" borderId="35" xfId="0" applyNumberFormat="1" applyFont="1" applyFill="1" applyBorder="1"/>
    <xf numFmtId="0" fontId="9" fillId="17" borderId="34" xfId="0" applyFont="1" applyFill="1" applyBorder="1"/>
    <xf numFmtId="165" fontId="15" fillId="26" borderId="35" xfId="0" applyNumberFormat="1" applyFont="1" applyFill="1" applyBorder="1"/>
    <xf numFmtId="0" fontId="9" fillId="16" borderId="36" xfId="0" applyFont="1" applyFill="1" applyBorder="1"/>
    <xf numFmtId="0" fontId="6" fillId="16" borderId="45" xfId="0" applyFont="1" applyFill="1" applyBorder="1"/>
    <xf numFmtId="165" fontId="11" fillId="22" borderId="38" xfId="0" applyNumberFormat="1" applyFont="1" applyFill="1" applyBorder="1"/>
    <xf numFmtId="0" fontId="6" fillId="32" borderId="0" xfId="0" applyFont="1" applyFill="1"/>
    <xf numFmtId="0" fontId="9" fillId="32" borderId="0" xfId="0" applyFont="1" applyFill="1"/>
    <xf numFmtId="0" fontId="9" fillId="3" borderId="50" xfId="0" applyFont="1" applyFill="1" applyBorder="1"/>
    <xf numFmtId="0" fontId="9" fillId="11" borderId="22" xfId="0" applyFont="1" applyFill="1" applyBorder="1"/>
    <xf numFmtId="0" fontId="9" fillId="11" borderId="23" xfId="0" applyFont="1" applyFill="1" applyBorder="1"/>
    <xf numFmtId="0" fontId="0" fillId="8" borderId="0" xfId="0" applyFill="1"/>
    <xf numFmtId="0" fontId="0" fillId="33" borderId="0" xfId="0" applyFill="1"/>
    <xf numFmtId="0" fontId="16" fillId="0" borderId="0" xfId="0" applyFont="1"/>
    <xf numFmtId="0" fontId="0" fillId="0" borderId="51" xfId="0" applyBorder="1"/>
    <xf numFmtId="14" fontId="6" fillId="0" borderId="9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0" fillId="0" borderId="52" xfId="0" applyBorder="1"/>
    <xf numFmtId="0" fontId="9" fillId="1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5" fillId="35" borderId="0" xfId="0" applyFont="1" applyFill="1"/>
    <xf numFmtId="0" fontId="5" fillId="14" borderId="6" xfId="0" applyFont="1" applyFill="1" applyBorder="1"/>
    <xf numFmtId="0" fontId="7" fillId="0" borderId="9" xfId="0" applyFont="1" applyBorder="1" applyAlignment="1">
      <alignment horizontal="center"/>
    </xf>
    <xf numFmtId="0" fontId="5" fillId="0" borderId="9" xfId="0" applyFont="1" applyBorder="1"/>
    <xf numFmtId="0" fontId="5" fillId="16" borderId="0" xfId="0" applyFont="1" applyFill="1"/>
    <xf numFmtId="0" fontId="7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7" fillId="7" borderId="0" xfId="0" applyFont="1" applyFill="1"/>
    <xf numFmtId="0" fontId="5" fillId="16" borderId="6" xfId="0" applyFont="1" applyFill="1" applyBorder="1"/>
    <xf numFmtId="165" fontId="5" fillId="0" borderId="9" xfId="0" applyNumberFormat="1" applyFont="1" applyBorder="1"/>
    <xf numFmtId="14" fontId="5" fillId="0" borderId="9" xfId="0" applyNumberFormat="1" applyFont="1" applyBorder="1"/>
    <xf numFmtId="165" fontId="18" fillId="36" borderId="58" xfId="2" applyNumberFormat="1" applyBorder="1"/>
    <xf numFmtId="165" fontId="18" fillId="36" borderId="59" xfId="2" applyNumberFormat="1" applyBorder="1"/>
    <xf numFmtId="165" fontId="18" fillId="36" borderId="60" xfId="2" applyNumberFormat="1" applyBorder="1"/>
    <xf numFmtId="165" fontId="5" fillId="0" borderId="12" xfId="0" applyNumberFormat="1" applyFont="1" applyBorder="1"/>
    <xf numFmtId="14" fontId="5" fillId="0" borderId="12" xfId="0" applyNumberFormat="1" applyFont="1" applyBorder="1"/>
    <xf numFmtId="0" fontId="19" fillId="0" borderId="57" xfId="3" applyFont="1" applyBorder="1" applyAlignment="1">
      <alignment horizontal="center"/>
    </xf>
    <xf numFmtId="165" fontId="7" fillId="14" borderId="15" xfId="0" applyNumberFormat="1" applyFont="1" applyFill="1" applyBorder="1"/>
    <xf numFmtId="14" fontId="7" fillId="8" borderId="57" xfId="0" applyNumberFormat="1" applyFont="1" applyFill="1" applyBorder="1"/>
    <xf numFmtId="14" fontId="0" fillId="0" borderId="10" xfId="0" applyNumberFormat="1" applyBorder="1"/>
    <xf numFmtId="0" fontId="0" fillId="0" borderId="0" xfId="0" applyFill="1" applyBorder="1"/>
    <xf numFmtId="0" fontId="19" fillId="0" borderId="62" xfId="3" applyFont="1" applyBorder="1" applyAlignment="1">
      <alignment horizontal="center"/>
    </xf>
    <xf numFmtId="0" fontId="5" fillId="0" borderId="63" xfId="0" applyFont="1" applyBorder="1"/>
    <xf numFmtId="0" fontId="0" fillId="8" borderId="29" xfId="0" applyFill="1" applyBorder="1"/>
    <xf numFmtId="0" fontId="0" fillId="33" borderId="29" xfId="0" applyFill="1" applyBorder="1"/>
    <xf numFmtId="0" fontId="5" fillId="0" borderId="64" xfId="0" applyFont="1" applyBorder="1"/>
    <xf numFmtId="0" fontId="7" fillId="8" borderId="62" xfId="0" applyFont="1" applyFill="1" applyBorder="1"/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0" fontId="0" fillId="7" borderId="0" xfId="0" applyFill="1"/>
    <xf numFmtId="165" fontId="7" fillId="35" borderId="56" xfId="0" applyNumberFormat="1" applyFont="1" applyFill="1" applyBorder="1"/>
    <xf numFmtId="0" fontId="19" fillId="0" borderId="65" xfId="3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19" fillId="0" borderId="9" xfId="3" applyFont="1" applyBorder="1" applyAlignment="1">
      <alignment horizontal="center"/>
    </xf>
    <xf numFmtId="165" fontId="22" fillId="0" borderId="9" xfId="1" applyNumberFormat="1" applyFont="1" applyBorder="1"/>
    <xf numFmtId="165" fontId="22" fillId="0" borderId="9" xfId="0" applyNumberFormat="1" applyFont="1" applyBorder="1"/>
    <xf numFmtId="165" fontId="23" fillId="0" borderId="9" xfId="1" applyNumberFormat="1" applyFont="1" applyBorder="1"/>
    <xf numFmtId="165" fontId="23" fillId="0" borderId="9" xfId="0" applyNumberFormat="1" applyFont="1" applyBorder="1"/>
    <xf numFmtId="165" fontId="24" fillId="0" borderId="9" xfId="1" applyNumberFormat="1" applyFont="1" applyBorder="1"/>
    <xf numFmtId="0" fontId="5" fillId="0" borderId="54" xfId="0" applyFont="1" applyBorder="1"/>
    <xf numFmtId="0" fontId="0" fillId="19" borderId="0" xfId="0" applyFill="1" applyBorder="1"/>
    <xf numFmtId="0" fontId="0" fillId="26" borderId="4" xfId="0" applyFill="1" applyBorder="1"/>
    <xf numFmtId="0" fontId="0" fillId="26" borderId="67" xfId="0" applyFill="1" applyBorder="1"/>
    <xf numFmtId="0" fontId="0" fillId="26" borderId="5" xfId="0" applyFill="1" applyBorder="1"/>
    <xf numFmtId="0" fontId="0" fillId="26" borderId="11" xfId="0" applyFill="1" applyBorder="1"/>
    <xf numFmtId="0" fontId="0" fillId="26" borderId="0" xfId="0" applyFill="1" applyBorder="1"/>
    <xf numFmtId="0" fontId="0" fillId="26" borderId="51" xfId="0" applyFill="1" applyBorder="1"/>
    <xf numFmtId="0" fontId="5" fillId="0" borderId="54" xfId="0" applyFont="1" applyBorder="1"/>
    <xf numFmtId="0" fontId="7" fillId="14" borderId="0" xfId="0" applyFont="1" applyFill="1" applyAlignment="1">
      <alignment horizontal="center"/>
    </xf>
    <xf numFmtId="14" fontId="7" fillId="0" borderId="0" xfId="0" applyNumberFormat="1" applyFont="1"/>
    <xf numFmtId="164" fontId="8" fillId="8" borderId="9" xfId="0" applyNumberFormat="1" applyFont="1" applyFill="1" applyBorder="1"/>
    <xf numFmtId="164" fontId="8" fillId="8" borderId="0" xfId="0" applyNumberFormat="1" applyFont="1" applyFill="1"/>
    <xf numFmtId="0" fontId="9" fillId="39" borderId="0" xfId="0" applyFont="1" applyFill="1" applyBorder="1"/>
    <xf numFmtId="164" fontId="27" fillId="40" borderId="0" xfId="0" applyNumberFormat="1" applyFont="1" applyFill="1" applyBorder="1" applyAlignment="1">
      <alignment horizontal="center" vertical="center"/>
    </xf>
    <xf numFmtId="165" fontId="6" fillId="41" borderId="0" xfId="1" applyNumberFormat="1" applyFont="1" applyFill="1" applyBorder="1"/>
    <xf numFmtId="44" fontId="6" fillId="41" borderId="0" xfId="1" applyFont="1" applyFill="1" applyBorder="1"/>
    <xf numFmtId="0" fontId="9" fillId="23" borderId="70" xfId="0" applyFont="1" applyFill="1" applyBorder="1" applyAlignment="1">
      <alignment horizontal="center"/>
    </xf>
    <xf numFmtId="0" fontId="7" fillId="42" borderId="0" xfId="0" applyFont="1" applyFill="1" applyBorder="1"/>
    <xf numFmtId="0" fontId="7" fillId="34" borderId="10" xfId="0" applyFont="1" applyFill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Font="1" applyBorder="1"/>
    <xf numFmtId="0" fontId="5" fillId="0" borderId="51" xfId="0" applyFont="1" applyBorder="1"/>
    <xf numFmtId="0" fontId="7" fillId="42" borderId="74" xfId="0" applyFont="1" applyFill="1" applyBorder="1"/>
    <xf numFmtId="0" fontId="5" fillId="42" borderId="75" xfId="0" applyFont="1" applyFill="1" applyBorder="1"/>
    <xf numFmtId="0" fontId="5" fillId="42" borderId="76" xfId="0" applyFont="1" applyFill="1" applyBorder="1"/>
    <xf numFmtId="0" fontId="7" fillId="42" borderId="77" xfId="0" applyFont="1" applyFill="1" applyBorder="1"/>
    <xf numFmtId="0" fontId="5" fillId="42" borderId="0" xfId="0" applyFont="1" applyFill="1" applyBorder="1"/>
    <xf numFmtId="0" fontId="5" fillId="42" borderId="27" xfId="0" applyFont="1" applyFill="1" applyBorder="1"/>
    <xf numFmtId="0" fontId="7" fillId="42" borderId="75" xfId="0" applyFont="1" applyFill="1" applyBorder="1"/>
    <xf numFmtId="165" fontId="7" fillId="0" borderId="73" xfId="0" applyNumberFormat="1" applyFont="1" applyBorder="1"/>
    <xf numFmtId="0" fontId="8" fillId="0" borderId="0" xfId="0" applyFont="1"/>
    <xf numFmtId="165" fontId="6" fillId="0" borderId="3" xfId="0" applyNumberFormat="1" applyFont="1" applyBorder="1" applyProtection="1">
      <protection locked="0"/>
    </xf>
    <xf numFmtId="44" fontId="6" fillId="0" borderId="3" xfId="1" applyNumberFormat="1" applyFont="1" applyBorder="1" applyProtection="1">
      <protection locked="0"/>
    </xf>
    <xf numFmtId="165" fontId="6" fillId="0" borderId="3" xfId="1" applyNumberFormat="1" applyFont="1" applyBorder="1" applyProtection="1">
      <protection locked="0"/>
    </xf>
    <xf numFmtId="165" fontId="6" fillId="0" borderId="72" xfId="1" applyNumberFormat="1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165" fontId="6" fillId="0" borderId="1" xfId="1" applyNumberFormat="1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165" fontId="6" fillId="0" borderId="30" xfId="1" applyNumberFormat="1" applyFont="1" applyBorder="1" applyProtection="1">
      <protection locked="0"/>
    </xf>
    <xf numFmtId="44" fontId="6" fillId="0" borderId="1" xfId="1" applyNumberFormat="1" applyFont="1" applyBorder="1" applyProtection="1">
      <protection locked="0"/>
    </xf>
    <xf numFmtId="165" fontId="6" fillId="0" borderId="28" xfId="1" applyNumberFormat="1" applyFont="1" applyBorder="1" applyProtection="1">
      <protection locked="0"/>
    </xf>
    <xf numFmtId="44" fontId="6" fillId="0" borderId="28" xfId="1" applyNumberFormat="1" applyFont="1" applyBorder="1" applyProtection="1">
      <protection locked="0"/>
    </xf>
    <xf numFmtId="165" fontId="6" fillId="0" borderId="22" xfId="1" applyNumberFormat="1" applyFont="1" applyBorder="1" applyProtection="1">
      <protection locked="0"/>
    </xf>
    <xf numFmtId="44" fontId="6" fillId="0" borderId="1" xfId="0" applyNumberFormat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4" fontId="9" fillId="30" borderId="31" xfId="0" applyNumberFormat="1" applyFont="1" applyFill="1" applyBorder="1" applyAlignment="1" applyProtection="1">
      <alignment horizontal="right"/>
      <protection locked="0"/>
    </xf>
    <xf numFmtId="165" fontId="9" fillId="28" borderId="29" xfId="0" applyNumberFormat="1" applyFont="1" applyFill="1" applyBorder="1" applyProtection="1">
      <protection locked="0"/>
    </xf>
    <xf numFmtId="165" fontId="9" fillId="0" borderId="44" xfId="0" applyNumberFormat="1" applyFont="1" applyBorder="1" applyProtection="1">
      <protection locked="0"/>
    </xf>
    <xf numFmtId="14" fontId="5" fillId="0" borderId="73" xfId="0" applyNumberFormat="1" applyFont="1" applyBorder="1" applyProtection="1">
      <protection locked="0"/>
    </xf>
    <xf numFmtId="0" fontId="5" fillId="0" borderId="73" xfId="0" applyFont="1" applyBorder="1" applyProtection="1">
      <protection locked="0"/>
    </xf>
    <xf numFmtId="165" fontId="5" fillId="0" borderId="73" xfId="0" applyNumberFormat="1" applyFont="1" applyBorder="1" applyProtection="1">
      <protection locked="0"/>
    </xf>
    <xf numFmtId="165" fontId="30" fillId="0" borderId="73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42" borderId="0" xfId="0" applyFont="1" applyFill="1" applyBorder="1" applyProtection="1">
      <protection locked="0"/>
    </xf>
    <xf numFmtId="0" fontId="5" fillId="42" borderId="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5" fontId="7" fillId="0" borderId="73" xfId="0" applyNumberFormat="1" applyFont="1" applyBorder="1" applyProtection="1">
      <protection locked="0"/>
    </xf>
    <xf numFmtId="0" fontId="9" fillId="31" borderId="69" xfId="0" applyFont="1" applyFill="1" applyBorder="1" applyAlignment="1" applyProtection="1">
      <alignment horizontal="right"/>
      <protection locked="0"/>
    </xf>
    <xf numFmtId="0" fontId="9" fillId="7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0" fontId="6" fillId="13" borderId="0" xfId="0" applyFont="1" applyFill="1" applyBorder="1"/>
    <xf numFmtId="0" fontId="9" fillId="0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165" fontId="6" fillId="0" borderId="7" xfId="0" applyNumberFormat="1" applyFont="1" applyBorder="1"/>
    <xf numFmtId="165" fontId="6" fillId="0" borderId="66" xfId="0" applyNumberFormat="1" applyFont="1" applyBorder="1"/>
    <xf numFmtId="0" fontId="10" fillId="7" borderId="51" xfId="0" applyFont="1" applyFill="1" applyBorder="1"/>
    <xf numFmtId="0" fontId="6" fillId="7" borderId="51" xfId="0" applyFont="1" applyFill="1" applyBorder="1"/>
    <xf numFmtId="165" fontId="6" fillId="0" borderId="12" xfId="1" applyNumberFormat="1" applyFont="1" applyBorder="1"/>
    <xf numFmtId="0" fontId="6" fillId="13" borderId="51" xfId="0" applyFont="1" applyFill="1" applyBorder="1"/>
    <xf numFmtId="165" fontId="6" fillId="43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/>
    <xf numFmtId="0" fontId="31" fillId="34" borderId="0" xfId="0" applyFont="1" applyFill="1" applyBorder="1"/>
    <xf numFmtId="0" fontId="24" fillId="16" borderId="0" xfId="0" applyFont="1" applyFill="1" applyBorder="1"/>
    <xf numFmtId="0" fontId="33" fillId="44" borderId="0" xfId="0" applyFont="1" applyFill="1" applyBorder="1"/>
    <xf numFmtId="0" fontId="0" fillId="45" borderId="51" xfId="0" applyFill="1" applyBorder="1"/>
    <xf numFmtId="0" fontId="0" fillId="45" borderId="7" xfId="0" applyFill="1" applyBorder="1"/>
    <xf numFmtId="0" fontId="0" fillId="46" borderId="6" xfId="0" applyFill="1" applyBorder="1"/>
    <xf numFmtId="0" fontId="0" fillId="46" borderId="0" xfId="0" applyFill="1" applyBorder="1"/>
    <xf numFmtId="0" fontId="7" fillId="16" borderId="6" xfId="0" applyFont="1" applyFill="1" applyBorder="1"/>
    <xf numFmtId="0" fontId="6" fillId="0" borderId="22" xfId="0" applyFont="1" applyBorder="1"/>
    <xf numFmtId="165" fontId="6" fillId="0" borderId="23" xfId="0" applyNumberFormat="1" applyFont="1" applyBorder="1" applyProtection="1">
      <protection locked="0"/>
    </xf>
    <xf numFmtId="14" fontId="6" fillId="0" borderId="15" xfId="0" applyNumberFormat="1" applyFont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165" fontId="6" fillId="0" borderId="85" xfId="0" applyNumberFormat="1" applyFont="1" applyBorder="1" applyProtection="1"/>
    <xf numFmtId="165" fontId="6" fillId="0" borderId="85" xfId="1" applyNumberFormat="1" applyFont="1" applyBorder="1" applyProtection="1"/>
    <xf numFmtId="165" fontId="6" fillId="0" borderId="3" xfId="1" applyNumberFormat="1" applyFont="1" applyBorder="1" applyProtection="1"/>
    <xf numFmtId="165" fontId="6" fillId="0" borderId="3" xfId="0" applyNumberFormat="1" applyFont="1" applyBorder="1" applyProtection="1"/>
    <xf numFmtId="165" fontId="6" fillId="0" borderId="1" xfId="1" applyNumberFormat="1" applyFont="1" applyBorder="1" applyProtection="1"/>
    <xf numFmtId="165" fontId="6" fillId="0" borderId="1" xfId="0" applyNumberFormat="1" applyFont="1" applyBorder="1" applyProtection="1"/>
    <xf numFmtId="0" fontId="7" fillId="14" borderId="0" xfId="0" applyFont="1" applyFill="1" applyAlignment="1">
      <alignment horizontal="center"/>
    </xf>
    <xf numFmtId="0" fontId="0" fillId="10" borderId="0" xfId="0" applyFill="1"/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Protection="1">
      <protection locked="0"/>
    </xf>
    <xf numFmtId="165" fontId="6" fillId="0" borderId="87" xfId="1" applyNumberFormat="1" applyFont="1" applyBorder="1" applyProtection="1">
      <protection locked="0"/>
    </xf>
    <xf numFmtId="0" fontId="6" fillId="0" borderId="88" xfId="0" applyFont="1" applyBorder="1"/>
    <xf numFmtId="14" fontId="6" fillId="0" borderId="89" xfId="0" applyNumberFormat="1" applyFont="1" applyBorder="1" applyAlignment="1">
      <alignment horizontal="center"/>
    </xf>
    <xf numFmtId="0" fontId="6" fillId="0" borderId="88" xfId="0" applyFont="1" applyBorder="1" applyProtection="1">
      <protection locked="0"/>
    </xf>
    <xf numFmtId="165" fontId="6" fillId="0" borderId="88" xfId="0" applyNumberFormat="1" applyFont="1" applyBorder="1" applyProtection="1"/>
    <xf numFmtId="165" fontId="6" fillId="0" borderId="88" xfId="1" applyNumberFormat="1" applyFont="1" applyBorder="1" applyProtection="1"/>
    <xf numFmtId="165" fontId="6" fillId="0" borderId="88" xfId="0" applyNumberFormat="1" applyFont="1" applyBorder="1" applyProtection="1">
      <protection locked="0"/>
    </xf>
    <xf numFmtId="165" fontId="6" fillId="0" borderId="90" xfId="1" applyNumberFormat="1" applyFont="1" applyBorder="1" applyProtection="1">
      <protection locked="0"/>
    </xf>
    <xf numFmtId="14" fontId="6" fillId="0" borderId="91" xfId="0" applyNumberFormat="1" applyFont="1" applyBorder="1" applyAlignment="1">
      <alignment horizontal="center"/>
    </xf>
    <xf numFmtId="165" fontId="6" fillId="0" borderId="88" xfId="1" applyNumberFormat="1" applyFont="1" applyBorder="1" applyProtection="1">
      <protection locked="0"/>
    </xf>
    <xf numFmtId="0" fontId="6" fillId="0" borderId="93" xfId="0" applyFont="1" applyBorder="1"/>
    <xf numFmtId="0" fontId="6" fillId="0" borderId="92" xfId="0" applyFont="1" applyBorder="1"/>
    <xf numFmtId="165" fontId="6" fillId="0" borderId="94" xfId="1" applyNumberFormat="1" applyFont="1" applyBorder="1" applyProtection="1">
      <protection locked="0"/>
    </xf>
    <xf numFmtId="0" fontId="5" fillId="0" borderId="24" xfId="0" applyFont="1" applyFill="1" applyBorder="1"/>
    <xf numFmtId="0" fontId="5" fillId="0" borderId="55" xfId="0" applyFont="1" applyFill="1" applyBorder="1"/>
    <xf numFmtId="0" fontId="5" fillId="0" borderId="54" xfId="0" applyFont="1" applyFill="1" applyBorder="1"/>
    <xf numFmtId="0" fontId="0" fillId="45" borderId="0" xfId="0" applyFill="1"/>
    <xf numFmtId="0" fontId="5" fillId="14" borderId="0" xfId="0" applyFont="1" applyFill="1" applyAlignment="1">
      <alignment horizontal="right" vertical="center"/>
    </xf>
    <xf numFmtId="165" fontId="5" fillId="14" borderId="0" xfId="0" applyNumberFormat="1" applyFont="1" applyFill="1"/>
    <xf numFmtId="0" fontId="5" fillId="14" borderId="0" xfId="0" applyFont="1" applyFill="1"/>
    <xf numFmtId="0" fontId="5" fillId="14" borderId="29" xfId="0" applyFont="1" applyFill="1" applyBorder="1"/>
    <xf numFmtId="0" fontId="0" fillId="34" borderId="0" xfId="0" applyFill="1"/>
    <xf numFmtId="165" fontId="6" fillId="8" borderId="0" xfId="0" applyNumberFormat="1" applyFont="1" applyFill="1" applyBorder="1"/>
    <xf numFmtId="165" fontId="6" fillId="44" borderId="0" xfId="0" applyNumberFormat="1" applyFont="1" applyFill="1" applyBorder="1"/>
    <xf numFmtId="165" fontId="6" fillId="34" borderId="0" xfId="0" applyNumberFormat="1" applyFont="1" applyFill="1" applyBorder="1"/>
    <xf numFmtId="0" fontId="32" fillId="48" borderId="0" xfId="0" applyFont="1" applyFill="1" applyBorder="1"/>
    <xf numFmtId="165" fontId="6" fillId="48" borderId="0" xfId="0" applyNumberFormat="1" applyFont="1" applyFill="1" applyBorder="1"/>
    <xf numFmtId="165" fontId="6" fillId="16" borderId="0" xfId="0" applyNumberFormat="1" applyFont="1" applyFill="1" applyBorder="1"/>
    <xf numFmtId="165" fontId="6" fillId="49" borderId="0" xfId="0" applyNumberFormat="1" applyFont="1" applyFill="1" applyBorder="1"/>
    <xf numFmtId="0" fontId="0" fillId="15" borderId="0" xfId="0" applyFill="1"/>
    <xf numFmtId="0" fontId="10" fillId="7" borderId="52" xfId="0" applyFont="1" applyFill="1" applyBorder="1"/>
    <xf numFmtId="0" fontId="9" fillId="12" borderId="95" xfId="0" applyFont="1" applyFill="1" applyBorder="1" applyAlignment="1">
      <alignment horizontal="center"/>
    </xf>
    <xf numFmtId="0" fontId="6" fillId="0" borderId="52" xfId="0" applyFont="1" applyBorder="1"/>
    <xf numFmtId="0" fontId="11" fillId="0" borderId="96" xfId="0" applyFont="1" applyBorder="1"/>
    <xf numFmtId="0" fontId="11" fillId="0" borderId="52" xfId="0" applyFont="1" applyBorder="1"/>
    <xf numFmtId="0" fontId="9" fillId="12" borderId="52" xfId="0" applyFont="1" applyFill="1" applyBorder="1"/>
    <xf numFmtId="0" fontId="11" fillId="0" borderId="97" xfId="0" applyFont="1" applyBorder="1"/>
    <xf numFmtId="0" fontId="9" fillId="0" borderId="52" xfId="0" applyFont="1" applyFill="1" applyBorder="1"/>
    <xf numFmtId="0" fontId="9" fillId="19" borderId="12" xfId="0" applyFont="1" applyFill="1" applyBorder="1"/>
    <xf numFmtId="14" fontId="6" fillId="0" borderId="12" xfId="0" applyNumberFormat="1" applyFont="1" applyBorder="1" applyAlignment="1">
      <alignment horizontal="center"/>
    </xf>
    <xf numFmtId="165" fontId="22" fillId="0" borderId="12" xfId="1" applyNumberFormat="1" applyFont="1" applyBorder="1"/>
    <xf numFmtId="165" fontId="23" fillId="0" borderId="12" xfId="1" applyNumberFormat="1" applyFont="1" applyBorder="1"/>
    <xf numFmtId="0" fontId="9" fillId="8" borderId="98" xfId="0" applyFont="1" applyFill="1" applyBorder="1" applyAlignment="1">
      <alignment horizontal="center"/>
    </xf>
    <xf numFmtId="165" fontId="24" fillId="0" borderId="12" xfId="1" applyNumberFormat="1" applyFont="1" applyBorder="1"/>
    <xf numFmtId="0" fontId="9" fillId="8" borderId="98" xfId="0" applyFont="1" applyFill="1" applyBorder="1"/>
    <xf numFmtId="0" fontId="9" fillId="8" borderId="99" xfId="0" applyFont="1" applyFill="1" applyBorder="1"/>
    <xf numFmtId="165" fontId="22" fillId="0" borderId="12" xfId="0" applyNumberFormat="1" applyFont="1" applyBorder="1"/>
    <xf numFmtId="165" fontId="23" fillId="0" borderId="12" xfId="0" applyNumberFormat="1" applyFont="1" applyBorder="1"/>
    <xf numFmtId="0" fontId="9" fillId="8" borderId="99" xfId="0" applyFont="1" applyFill="1" applyBorder="1" applyAlignment="1">
      <alignment horizontal="center"/>
    </xf>
    <xf numFmtId="0" fontId="9" fillId="43" borderId="0" xfId="0" applyFont="1" applyFill="1" applyBorder="1" applyAlignment="1">
      <alignment horizontal="left" vertical="center"/>
    </xf>
    <xf numFmtId="165" fontId="34" fillId="49" borderId="0" xfId="0" applyNumberFormat="1" applyFont="1" applyFill="1" applyBorder="1" applyAlignment="1">
      <alignment horizontal="left" vertical="center"/>
    </xf>
    <xf numFmtId="0" fontId="7" fillId="15" borderId="0" xfId="0" applyFont="1" applyFill="1" applyAlignment="1">
      <alignment horizontal="left" vertical="center"/>
    </xf>
    <xf numFmtId="165" fontId="11" fillId="15" borderId="8" xfId="1" applyNumberFormat="1" applyFont="1" applyFill="1" applyBorder="1"/>
    <xf numFmtId="165" fontId="11" fillId="15" borderId="68" xfId="1" applyNumberFormat="1" applyFont="1" applyFill="1" applyBorder="1"/>
    <xf numFmtId="165" fontId="11" fillId="15" borderId="24" xfId="0" applyNumberFormat="1" applyFont="1" applyFill="1" applyBorder="1"/>
    <xf numFmtId="165" fontId="11" fillId="15" borderId="24" xfId="1" applyNumberFormat="1" applyFont="1" applyFill="1" applyBorder="1"/>
    <xf numFmtId="165" fontId="11" fillId="15" borderId="55" xfId="1" applyNumberFormat="1" applyFont="1" applyFill="1" applyBorder="1"/>
    <xf numFmtId="165" fontId="11" fillId="17" borderId="24" xfId="0" applyNumberFormat="1" applyFont="1" applyFill="1" applyBorder="1"/>
    <xf numFmtId="165" fontId="11" fillId="17" borderId="55" xfId="0" applyNumberFormat="1" applyFont="1" applyFill="1" applyBorder="1"/>
    <xf numFmtId="165" fontId="11" fillId="21" borderId="0" xfId="0" applyNumberFormat="1" applyFont="1" applyFill="1" applyBorder="1"/>
    <xf numFmtId="165" fontId="11" fillId="21" borderId="20" xfId="0" applyNumberFormat="1" applyFont="1" applyFill="1" applyBorder="1"/>
    <xf numFmtId="165" fontId="11" fillId="16" borderId="25" xfId="0" applyNumberFormat="1" applyFont="1" applyFill="1" applyBorder="1"/>
    <xf numFmtId="165" fontId="11" fillId="16" borderId="84" xfId="0" applyNumberFormat="1" applyFont="1" applyFill="1" applyBorder="1"/>
    <xf numFmtId="0" fontId="11" fillId="16" borderId="25" xfId="0" applyFont="1" applyFill="1" applyBorder="1"/>
    <xf numFmtId="0" fontId="11" fillId="16" borderId="84" xfId="0" applyFont="1" applyFill="1" applyBorder="1"/>
    <xf numFmtId="165" fontId="11" fillId="16" borderId="24" xfId="0" applyNumberFormat="1" applyFont="1" applyFill="1" applyBorder="1"/>
    <xf numFmtId="0" fontId="11" fillId="16" borderId="55" xfId="0" applyFont="1" applyFill="1" applyBorder="1"/>
    <xf numFmtId="165" fontId="11" fillId="16" borderId="26" xfId="0" applyNumberFormat="1" applyFont="1" applyFill="1" applyBorder="1"/>
    <xf numFmtId="165" fontId="11" fillId="16" borderId="83" xfId="0" applyNumberFormat="1" applyFont="1" applyFill="1" applyBorder="1"/>
    <xf numFmtId="165" fontId="11" fillId="17" borderId="24" xfId="1" applyNumberFormat="1" applyFont="1" applyFill="1" applyBorder="1"/>
    <xf numFmtId="165" fontId="11" fillId="17" borderId="55" xfId="1" applyNumberFormat="1" applyFont="1" applyFill="1" applyBorder="1"/>
    <xf numFmtId="0" fontId="7" fillId="0" borderId="9" xfId="0" applyFont="1" applyBorder="1"/>
    <xf numFmtId="0" fontId="0" fillId="45" borderId="11" xfId="0" applyFill="1" applyBorder="1"/>
    <xf numFmtId="0" fontId="0" fillId="45" borderId="14" xfId="0" applyFill="1" applyBorder="1"/>
    <xf numFmtId="0" fontId="35" fillId="0" borderId="0" xfId="0" applyFont="1" applyFill="1"/>
    <xf numFmtId="0" fontId="36" fillId="0" borderId="0" xfId="0" applyFont="1"/>
    <xf numFmtId="0" fontId="0" fillId="50" borderId="0" xfId="0" applyFill="1"/>
    <xf numFmtId="0" fontId="5" fillId="47" borderId="9" xfId="0" applyFont="1" applyFill="1" applyBorder="1" applyAlignment="1">
      <alignment horizontal="center"/>
    </xf>
    <xf numFmtId="0" fontId="7" fillId="51" borderId="9" xfId="0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7" fillId="16" borderId="0" xfId="0" applyFont="1" applyFill="1" applyBorder="1" applyAlignment="1">
      <alignment horizontal="center"/>
    </xf>
    <xf numFmtId="165" fontId="8" fillId="16" borderId="0" xfId="0" applyNumberFormat="1" applyFont="1" applyFill="1" applyAlignment="1">
      <alignment horizontal="center"/>
    </xf>
    <xf numFmtId="165" fontId="38" fillId="0" borderId="100" xfId="0" applyNumberFormat="1" applyFont="1" applyBorder="1" applyAlignment="1"/>
    <xf numFmtId="165" fontId="0" fillId="7" borderId="0" xfId="0" applyNumberFormat="1" applyFill="1"/>
    <xf numFmtId="0" fontId="0" fillId="7" borderId="51" xfId="0" applyFill="1" applyBorder="1"/>
    <xf numFmtId="165" fontId="39" fillId="0" borderId="12" xfId="0" applyNumberFormat="1" applyFont="1" applyBorder="1"/>
    <xf numFmtId="165" fontId="40" fillId="0" borderId="12" xfId="0" applyNumberFormat="1" applyFont="1" applyBorder="1"/>
    <xf numFmtId="165" fontId="40" fillId="0" borderId="9" xfId="0" applyNumberFormat="1" applyFont="1" applyBorder="1"/>
    <xf numFmtId="165" fontId="10" fillId="0" borderId="1" xfId="1" applyNumberFormat="1" applyFont="1" applyBorder="1"/>
    <xf numFmtId="165" fontId="10" fillId="0" borderId="3" xfId="1" applyNumberFormat="1" applyFont="1" applyBorder="1"/>
    <xf numFmtId="165" fontId="10" fillId="0" borderId="16" xfId="0" applyNumberFormat="1" applyFont="1" applyBorder="1"/>
    <xf numFmtId="165" fontId="10" fillId="0" borderId="12" xfId="0" applyNumberFormat="1" applyFont="1" applyBorder="1"/>
    <xf numFmtId="0" fontId="9" fillId="52" borderId="0" xfId="0" applyFont="1" applyFill="1"/>
    <xf numFmtId="0" fontId="6" fillId="0" borderId="66" xfId="0" applyFont="1" applyBorder="1" applyAlignment="1">
      <alignment horizontal="center"/>
    </xf>
    <xf numFmtId="0" fontId="6" fillId="0" borderId="66" xfId="0" applyFont="1" applyBorder="1"/>
    <xf numFmtId="0" fontId="9" fillId="52" borderId="98" xfId="0" applyFont="1" applyFill="1" applyBorder="1" applyAlignment="1">
      <alignment horizontal="center"/>
    </xf>
    <xf numFmtId="0" fontId="9" fillId="52" borderId="99" xfId="0" applyFont="1" applyFill="1" applyBorder="1" applyAlignment="1">
      <alignment horizontal="center"/>
    </xf>
    <xf numFmtId="165" fontId="39" fillId="0" borderId="9" xfId="0" applyNumberFormat="1" applyFont="1" applyBorder="1"/>
    <xf numFmtId="0" fontId="41" fillId="0" borderId="15" xfId="5" applyBorder="1" applyAlignment="1">
      <alignment horizontal="left"/>
    </xf>
    <xf numFmtId="0" fontId="41" fillId="0" borderId="15" xfId="5" applyBorder="1"/>
    <xf numFmtId="0" fontId="42" fillId="26" borderId="54" xfId="0" applyFont="1" applyFill="1" applyBorder="1"/>
    <xf numFmtId="0" fontId="43" fillId="0" borderId="0" xfId="0" applyFont="1"/>
    <xf numFmtId="0" fontId="6" fillId="0" borderId="73" xfId="0" applyFont="1" applyBorder="1" applyProtection="1">
      <protection locked="0"/>
    </xf>
    <xf numFmtId="165" fontId="0" fillId="0" borderId="1" xfId="0" applyNumberFormat="1" applyBorder="1" applyProtection="1"/>
    <xf numFmtId="165" fontId="0" fillId="0" borderId="23" xfId="0" applyNumberFormat="1" applyBorder="1" applyProtection="1"/>
    <xf numFmtId="165" fontId="0" fillId="0" borderId="3" xfId="0" applyNumberFormat="1" applyBorder="1" applyProtection="1"/>
    <xf numFmtId="165" fontId="0" fillId="0" borderId="86" xfId="0" applyNumberFormat="1" applyBorder="1" applyProtection="1"/>
    <xf numFmtId="0" fontId="16" fillId="0" borderId="3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38" borderId="11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center"/>
    </xf>
    <xf numFmtId="165" fontId="28" fillId="0" borderId="4" xfId="0" applyNumberFormat="1" applyFont="1" applyFill="1" applyBorder="1" applyAlignment="1">
      <alignment horizontal="center" vertical="center"/>
    </xf>
    <xf numFmtId="165" fontId="28" fillId="0" borderId="71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8" fillId="0" borderId="29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71" xfId="0" applyNumberFormat="1" applyFont="1" applyFill="1" applyBorder="1" applyAlignment="1">
      <alignment horizontal="center" vertical="center"/>
    </xf>
    <xf numFmtId="164" fontId="29" fillId="0" borderId="11" xfId="0" applyNumberFormat="1" applyFont="1" applyFill="1" applyBorder="1" applyAlignment="1">
      <alignment horizontal="center" vertical="center"/>
    </xf>
    <xf numFmtId="164" fontId="29" fillId="0" borderId="29" xfId="0" applyNumberFormat="1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/>
    </xf>
    <xf numFmtId="0" fontId="9" fillId="20" borderId="22" xfId="0" applyFont="1" applyFill="1" applyBorder="1"/>
    <xf numFmtId="0" fontId="9" fillId="20" borderId="49" xfId="0" applyFont="1" applyFill="1" applyBorder="1"/>
    <xf numFmtId="0" fontId="9" fillId="20" borderId="23" xfId="0" applyFont="1" applyFill="1" applyBorder="1"/>
    <xf numFmtId="0" fontId="9" fillId="15" borderId="14" xfId="0" applyFont="1" applyFill="1" applyBorder="1" applyAlignment="1">
      <alignment horizontal="center"/>
    </xf>
    <xf numFmtId="165" fontId="9" fillId="0" borderId="37" xfId="0" applyNumberFormat="1" applyFont="1" applyBorder="1" applyAlignment="1">
      <alignment horizontal="right"/>
    </xf>
    <xf numFmtId="165" fontId="9" fillId="0" borderId="38" xfId="0" applyNumberFormat="1" applyFont="1" applyBorder="1" applyAlignment="1">
      <alignment horizontal="right"/>
    </xf>
    <xf numFmtId="0" fontId="9" fillId="23" borderId="4" xfId="0" applyFont="1" applyFill="1" applyBorder="1" applyAlignment="1">
      <alignment horizontal="center"/>
    </xf>
    <xf numFmtId="0" fontId="9" fillId="23" borderId="5" xfId="0" applyFont="1" applyFill="1" applyBorder="1" applyAlignment="1">
      <alignment horizontal="center"/>
    </xf>
    <xf numFmtId="165" fontId="9" fillId="0" borderId="12" xfId="0" applyNumberFormat="1" applyFont="1" applyBorder="1"/>
    <xf numFmtId="165" fontId="14" fillId="0" borderId="12" xfId="0" applyNumberFormat="1" applyFont="1" applyBorder="1"/>
    <xf numFmtId="165" fontId="14" fillId="0" borderId="44" xfId="0" applyNumberFormat="1" applyFont="1" applyBorder="1"/>
    <xf numFmtId="165" fontId="14" fillId="0" borderId="9" xfId="0" applyNumberFormat="1" applyFont="1" applyBorder="1"/>
    <xf numFmtId="165" fontId="14" fillId="0" borderId="35" xfId="0" applyNumberFormat="1" applyFont="1" applyBorder="1"/>
    <xf numFmtId="165" fontId="11" fillId="0" borderId="2" xfId="0" applyNumberFormat="1" applyFont="1" applyBorder="1"/>
    <xf numFmtId="165" fontId="9" fillId="0" borderId="9" xfId="0" applyNumberFormat="1" applyFont="1" applyBorder="1"/>
    <xf numFmtId="0" fontId="5" fillId="32" borderId="77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78" xfId="0" applyFont="1" applyFill="1" applyBorder="1" applyAlignment="1">
      <alignment vertical="center" wrapText="1"/>
    </xf>
    <xf numFmtId="0" fontId="5" fillId="32" borderId="79" xfId="0" applyFont="1" applyFill="1" applyBorder="1" applyAlignment="1">
      <alignment vertical="center" wrapText="1"/>
    </xf>
    <xf numFmtId="0" fontId="5" fillId="32" borderId="80" xfId="0" applyFont="1" applyFill="1" applyBorder="1" applyAlignment="1">
      <alignment vertical="center" wrapText="1"/>
    </xf>
    <xf numFmtId="165" fontId="7" fillId="20" borderId="81" xfId="0" applyNumberFormat="1" applyFont="1" applyFill="1" applyBorder="1"/>
    <xf numFmtId="165" fontId="7" fillId="20" borderId="82" xfId="0" applyNumberFormat="1" applyFont="1" applyFill="1" applyBorder="1"/>
    <xf numFmtId="165" fontId="5" fillId="16" borderId="75" xfId="0" applyNumberFormat="1" applyFont="1" applyFill="1" applyBorder="1"/>
    <xf numFmtId="0" fontId="5" fillId="16" borderId="75" xfId="0" applyFont="1" applyFill="1" applyBorder="1"/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64" fontId="9" fillId="0" borderId="12" xfId="0" applyNumberFormat="1" applyFont="1" applyBorder="1"/>
    <xf numFmtId="165" fontId="9" fillId="0" borderId="9" xfId="1" applyNumberFormat="1" applyFont="1" applyBorder="1"/>
    <xf numFmtId="165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5" fillId="32" borderId="77" xfId="0" applyFont="1" applyFill="1" applyBorder="1" applyAlignment="1" applyProtection="1">
      <alignment vertical="center" wrapText="1"/>
      <protection locked="0"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27" xfId="0" applyFont="1" applyFill="1" applyBorder="1" applyAlignment="1" applyProtection="1">
      <alignment vertical="center" wrapText="1"/>
      <protection locked="0"/>
    </xf>
    <xf numFmtId="0" fontId="5" fillId="32" borderId="78" xfId="0" applyFont="1" applyFill="1" applyBorder="1" applyAlignment="1" applyProtection="1">
      <alignment vertical="center" wrapText="1"/>
      <protection locked="0"/>
    </xf>
    <xf numFmtId="0" fontId="5" fillId="32" borderId="79" xfId="0" applyFont="1" applyFill="1" applyBorder="1" applyAlignment="1" applyProtection="1">
      <alignment vertical="center" wrapText="1"/>
      <protection locked="0"/>
    </xf>
    <xf numFmtId="0" fontId="5" fillId="32" borderId="80" xfId="0" applyFont="1" applyFill="1" applyBorder="1" applyAlignment="1" applyProtection="1">
      <alignment vertical="center" wrapText="1"/>
      <protection locked="0"/>
    </xf>
    <xf numFmtId="0" fontId="9" fillId="8" borderId="11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9" fillId="52" borderId="11" xfId="0" applyFont="1" applyFill="1" applyBorder="1" applyAlignment="1">
      <alignment horizontal="left" vertical="center"/>
    </xf>
    <xf numFmtId="0" fontId="9" fillId="52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horizontal="center"/>
    </xf>
    <xf numFmtId="0" fontId="30" fillId="0" borderId="10" xfId="0" applyFont="1" applyBorder="1" applyAlignment="1">
      <alignment horizontal="justify" vertical="center" wrapText="1"/>
    </xf>
    <xf numFmtId="0" fontId="30" fillId="0" borderId="61" xfId="0" applyFont="1" applyBorder="1" applyAlignment="1">
      <alignment horizontal="justify" vertical="center" wrapText="1"/>
    </xf>
    <xf numFmtId="0" fontId="30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top" wrapText="1"/>
    </xf>
    <xf numFmtId="0" fontId="5" fillId="7" borderId="103" xfId="0" applyFont="1" applyFill="1" applyBorder="1"/>
    <xf numFmtId="0" fontId="5" fillId="7" borderId="104" xfId="0" applyFont="1" applyFill="1" applyBorder="1"/>
    <xf numFmtId="0" fontId="0" fillId="14" borderId="11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52" xfId="0" applyFill="1" applyBorder="1" applyAlignment="1">
      <alignment horizontal="center"/>
    </xf>
    <xf numFmtId="0" fontId="5" fillId="7" borderId="101" xfId="0" applyFont="1" applyFill="1" applyBorder="1"/>
    <xf numFmtId="0" fontId="5" fillId="7" borderId="102" xfId="0" applyFont="1" applyFill="1" applyBorder="1"/>
    <xf numFmtId="0" fontId="5" fillId="7" borderId="105" xfId="0" applyFont="1" applyFill="1" applyBorder="1"/>
    <xf numFmtId="0" fontId="5" fillId="7" borderId="106" xfId="0" applyFont="1" applyFill="1" applyBorder="1"/>
    <xf numFmtId="0" fontId="5" fillId="7" borderId="101" xfId="0" applyFont="1" applyFill="1" applyBorder="1" applyAlignment="1"/>
    <xf numFmtId="0" fontId="5" fillId="7" borderId="102" xfId="0" applyFont="1" applyFill="1" applyBorder="1" applyAlignment="1"/>
    <xf numFmtId="0" fontId="8" fillId="16" borderId="0" xfId="0" applyFont="1" applyFill="1" applyBorder="1"/>
    <xf numFmtId="0" fontId="5" fillId="7" borderId="103" xfId="0" applyFont="1" applyFill="1" applyBorder="1" applyAlignment="1"/>
    <xf numFmtId="0" fontId="5" fillId="7" borderId="104" xfId="0" applyFont="1" applyFill="1" applyBorder="1" applyAlignment="1"/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21" fillId="37" borderId="0" xfId="4" applyFont="1" applyBorder="1" applyAlignment="1">
      <alignment horizontal="center"/>
    </xf>
    <xf numFmtId="0" fontId="21" fillId="37" borderId="29" xfId="4" applyFont="1" applyBorder="1" applyAlignment="1">
      <alignment horizontal="center"/>
    </xf>
    <xf numFmtId="0" fontId="5" fillId="0" borderId="54" xfId="0" applyFont="1" applyBorder="1"/>
    <xf numFmtId="0" fontId="5" fillId="0" borderId="54" xfId="0" applyFont="1" applyFill="1" applyBorder="1"/>
    <xf numFmtId="0" fontId="45" fillId="0" borderId="0" xfId="0" applyFont="1"/>
    <xf numFmtId="0" fontId="7" fillId="32" borderId="77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7" fillId="32" borderId="78" xfId="0" applyFont="1" applyFill="1" applyBorder="1" applyAlignment="1">
      <alignment vertical="center" wrapText="1"/>
    </xf>
    <xf numFmtId="0" fontId="7" fillId="32" borderId="79" xfId="0" applyFont="1" applyFill="1" applyBorder="1" applyAlignment="1">
      <alignment vertical="center" wrapText="1"/>
    </xf>
    <xf numFmtId="0" fontId="7" fillId="32" borderId="80" xfId="0" applyFont="1" applyFill="1" applyBorder="1" applyAlignment="1">
      <alignment vertical="center" wrapText="1"/>
    </xf>
  </cellXfs>
  <cellStyles count="6">
    <cellStyle name="20% - Ênfase6" xfId="4" builtinId="50"/>
    <cellStyle name="Célula Vinculada" xfId="3" builtinId="24"/>
    <cellStyle name="Hiperlink" xfId="5" builtinId="8"/>
    <cellStyle name="Incorreto" xfId="2" builtinId="27"/>
    <cellStyle name="Moeda" xfId="1" builtinId="4"/>
    <cellStyle name="Normal" xfId="0" builtinId="0"/>
  </cellStyles>
  <dxfs count="13"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ill>
        <gradientFill>
          <stop position="0">
            <color rgb="FF00B0F0"/>
          </stop>
          <stop position="1">
            <color rgb="FFFFFF00"/>
          </stop>
        </gradientFill>
      </fill>
    </dxf>
    <dxf>
      <font>
        <color rgb="FFC00000"/>
      </font>
    </dxf>
    <dxf>
      <font>
        <color rgb="FFFF0000"/>
      </font>
    </dxf>
    <dxf>
      <fill>
        <gradientFill>
          <stop position="0">
            <color rgb="FF00B0F0"/>
          </stop>
          <stop position="1">
            <color rgb="FFFFFF00"/>
          </stop>
        </gradientFill>
      </fill>
    </dxf>
  </dxfs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66"/>
      <rgbColor rgb="FFFF00CC"/>
      <rgbColor rgb="FF66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99"/>
      <rgbColor rgb="FFFFFF99"/>
      <rgbColor rgb="FF99FFCC"/>
      <rgbColor rgb="FFFF99FF"/>
      <rgbColor rgb="FFCC99FF"/>
      <rgbColor rgb="FFFFCC99"/>
      <rgbColor rgb="FF3366FF"/>
      <rgbColor rgb="FF66FF99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B500"/>
      <color rgb="FFFFCCFF"/>
      <color rgb="FF66FF99"/>
      <color rgb="FFCCFFFF"/>
      <color rgb="FF66FFCC"/>
      <color rgb="FF336699"/>
      <color rgb="FFFF66FF"/>
      <color rgb="FFCEFEFE"/>
      <color rgb="FFC4982A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QUALIDADE!A1"/><Relationship Id="rId13" Type="http://schemas.openxmlformats.org/officeDocument/2006/relationships/hyperlink" Target="#ESTRUT!A1"/><Relationship Id="rId3" Type="http://schemas.openxmlformats.org/officeDocument/2006/relationships/hyperlink" Target="#CAIXAI!A1"/><Relationship Id="rId7" Type="http://schemas.openxmlformats.org/officeDocument/2006/relationships/hyperlink" Target="#CALC!A1"/><Relationship Id="rId12" Type="http://schemas.openxmlformats.org/officeDocument/2006/relationships/hyperlink" Target="#EXTR!A1"/><Relationship Id="rId2" Type="http://schemas.openxmlformats.org/officeDocument/2006/relationships/hyperlink" Target="#FAED!A1"/><Relationship Id="rId1" Type="http://schemas.openxmlformats.org/officeDocument/2006/relationships/image" Target="../media/image1.png"/><Relationship Id="rId6" Type="http://schemas.openxmlformats.org/officeDocument/2006/relationships/hyperlink" Target="#PNAE!A1"/><Relationship Id="rId11" Type="http://schemas.openxmlformats.org/officeDocument/2006/relationships/hyperlink" Target="#APLIC!A1"/><Relationship Id="rId5" Type="http://schemas.openxmlformats.org/officeDocument/2006/relationships/hyperlink" Target="#CAIXAII!A1"/><Relationship Id="rId15" Type="http://schemas.openxmlformats.org/officeDocument/2006/relationships/hyperlink" Target="#NOVOEM!A1"/><Relationship Id="rId10" Type="http://schemas.openxmlformats.org/officeDocument/2006/relationships/hyperlink" Target="#SALDOS!A1"/><Relationship Id="rId4" Type="http://schemas.openxmlformats.org/officeDocument/2006/relationships/hyperlink" Target="#PROEMI!A1"/><Relationship Id="rId9" Type="http://schemas.openxmlformats.org/officeDocument/2006/relationships/hyperlink" Target="#PNAEUEx!A1"/><Relationship Id="rId14" Type="http://schemas.openxmlformats.org/officeDocument/2006/relationships/hyperlink" Target="#MAISEDUC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28575</xdr:rowOff>
    </xdr:from>
    <xdr:to>
      <xdr:col>11</xdr:col>
      <xdr:colOff>458475</xdr:colOff>
      <xdr:row>3</xdr:row>
      <xdr:rowOff>175025</xdr:rowOff>
    </xdr:to>
    <xdr:pic>
      <xdr:nvPicPr>
        <xdr:cNvPr id="2" name="Imagem 1" descr="timbre_cet_2020.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28575"/>
          <a:ext cx="5040000" cy="632225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9</xdr:row>
      <xdr:rowOff>38100</xdr:rowOff>
    </xdr:from>
    <xdr:to>
      <xdr:col>4</xdr:col>
      <xdr:colOff>237600</xdr:colOff>
      <xdr:row>11</xdr:row>
      <xdr:rowOff>95250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1524000" y="160972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FAED</a:t>
          </a:r>
        </a:p>
      </xdr:txBody>
    </xdr:sp>
    <xdr:clientData/>
  </xdr:twoCellAnchor>
  <xdr:twoCellAnchor>
    <xdr:from>
      <xdr:col>4</xdr:col>
      <xdr:colOff>371475</xdr:colOff>
      <xdr:row>9</xdr:row>
      <xdr:rowOff>28575</xdr:rowOff>
    </xdr:from>
    <xdr:to>
      <xdr:col>6</xdr:col>
      <xdr:colOff>304275</xdr:colOff>
      <xdr:row>11</xdr:row>
      <xdr:rowOff>85725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2809875" y="160020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>
              <a:solidFill>
                <a:srgbClr val="FFFF00"/>
              </a:solidFill>
              <a:latin typeface="Arial Narrow" pitchFamily="34" charset="0"/>
            </a:rPr>
            <a:t>CAIXA</a:t>
          </a:r>
          <a:r>
            <a:rPr lang="pt-BR" sz="1100" b="1" baseline="0">
              <a:solidFill>
                <a:srgbClr val="FFFF00"/>
              </a:solidFill>
            </a:rPr>
            <a:t> </a:t>
          </a:r>
          <a:r>
            <a:rPr lang="pt-BR" sz="1100" b="1" baseline="0">
              <a:solidFill>
                <a:srgbClr val="FFFF00"/>
              </a:solidFill>
              <a:latin typeface="Arial Narrow" pitchFamily="34" charset="0"/>
            </a:rPr>
            <a:t>I</a:t>
          </a:r>
          <a:endParaRPr lang="pt-BR" sz="1100" b="1">
            <a:solidFill>
              <a:srgbClr val="FFFF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457200</xdr:colOff>
      <xdr:row>9</xdr:row>
      <xdr:rowOff>9525</xdr:rowOff>
    </xdr:from>
    <xdr:to>
      <xdr:col>8</xdr:col>
      <xdr:colOff>390000</xdr:colOff>
      <xdr:row>11</xdr:row>
      <xdr:rowOff>66675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4114800" y="158115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>
              <a:solidFill>
                <a:srgbClr val="FFFF00"/>
              </a:solidFill>
              <a:latin typeface="Arial Narrow" pitchFamily="34" charset="0"/>
            </a:rPr>
            <a:t>PROEMI</a:t>
          </a:r>
        </a:p>
      </xdr:txBody>
    </xdr:sp>
    <xdr:clientData/>
  </xdr:twoCellAnchor>
  <xdr:twoCellAnchor>
    <xdr:from>
      <xdr:col>8</xdr:col>
      <xdr:colOff>523875</xdr:colOff>
      <xdr:row>9</xdr:row>
      <xdr:rowOff>0</xdr:rowOff>
    </xdr:from>
    <xdr:to>
      <xdr:col>10</xdr:col>
      <xdr:colOff>456675</xdr:colOff>
      <xdr:row>11</xdr:row>
      <xdr:rowOff>57150</xdr:rowOff>
    </xdr:to>
    <xdr:sp macro="" textlink="">
      <xdr:nvSpPr>
        <xdr:cNvPr id="6" name="Retângulo de cantos arredondados 5">
          <a:hlinkClick xmlns:r="http://schemas.openxmlformats.org/officeDocument/2006/relationships" r:id="rId5"/>
        </xdr:cNvPr>
        <xdr:cNvSpPr/>
      </xdr:nvSpPr>
      <xdr:spPr>
        <a:xfrm>
          <a:off x="5400675" y="157162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CAIXA II</a:t>
          </a:r>
        </a:p>
      </xdr:txBody>
    </xdr:sp>
    <xdr:clientData/>
  </xdr:twoCellAnchor>
  <xdr:twoCellAnchor>
    <xdr:from>
      <xdr:col>6</xdr:col>
      <xdr:colOff>457200</xdr:colOff>
      <xdr:row>12</xdr:row>
      <xdr:rowOff>76200</xdr:rowOff>
    </xdr:from>
    <xdr:to>
      <xdr:col>8</xdr:col>
      <xdr:colOff>390000</xdr:colOff>
      <xdr:row>14</xdr:row>
      <xdr:rowOff>133350</xdr:rowOff>
    </xdr:to>
    <xdr:sp macro="" textlink="">
      <xdr:nvSpPr>
        <xdr:cNvPr id="7" name="Retângulo de cantos arredondados 6">
          <a:hlinkClick xmlns:r="http://schemas.openxmlformats.org/officeDocument/2006/relationships" r:id="rId6"/>
        </xdr:cNvPr>
        <xdr:cNvSpPr/>
      </xdr:nvSpPr>
      <xdr:spPr>
        <a:xfrm>
          <a:off x="4114800" y="213360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FAED</a:t>
          </a:r>
          <a:r>
            <a:rPr lang="pt-BR" sz="1100" b="1">
              <a:solidFill>
                <a:srgbClr val="FFFF00"/>
              </a:solidFill>
            </a:rPr>
            <a:t>  </a:t>
          </a:r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PNAE</a:t>
          </a:r>
        </a:p>
      </xdr:txBody>
    </xdr:sp>
    <xdr:clientData/>
  </xdr:twoCellAnchor>
  <xdr:twoCellAnchor>
    <xdr:from>
      <xdr:col>5</xdr:col>
      <xdr:colOff>447675</xdr:colOff>
      <xdr:row>15</xdr:row>
      <xdr:rowOff>114300</xdr:rowOff>
    </xdr:from>
    <xdr:to>
      <xdr:col>7</xdr:col>
      <xdr:colOff>380475</xdr:colOff>
      <xdr:row>18</xdr:row>
      <xdr:rowOff>9525</xdr:rowOff>
    </xdr:to>
    <xdr:sp macro="" textlink="">
      <xdr:nvSpPr>
        <xdr:cNvPr id="8" name="Retângulo de cantos arredondados 7">
          <a:hlinkClick xmlns:r="http://schemas.openxmlformats.org/officeDocument/2006/relationships" r:id="rId7"/>
        </xdr:cNvPr>
        <xdr:cNvSpPr/>
      </xdr:nvSpPr>
      <xdr:spPr>
        <a:xfrm>
          <a:off x="3495675" y="265747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CALCULADORA</a:t>
          </a:r>
        </a:p>
      </xdr:txBody>
    </xdr:sp>
    <xdr:clientData/>
  </xdr:twoCellAnchor>
  <xdr:twoCellAnchor>
    <xdr:from>
      <xdr:col>10</xdr:col>
      <xdr:colOff>581025</xdr:colOff>
      <xdr:row>8</xdr:row>
      <xdr:rowOff>142875</xdr:rowOff>
    </xdr:from>
    <xdr:to>
      <xdr:col>12</xdr:col>
      <xdr:colOff>513825</xdr:colOff>
      <xdr:row>11</xdr:row>
      <xdr:rowOff>38100</xdr:rowOff>
    </xdr:to>
    <xdr:sp macro="" textlink="">
      <xdr:nvSpPr>
        <xdr:cNvPr id="9" name="Retângulo de cantos arredondados 8">
          <a:hlinkClick xmlns:r="http://schemas.openxmlformats.org/officeDocument/2006/relationships" r:id="rId8"/>
        </xdr:cNvPr>
        <xdr:cNvSpPr/>
      </xdr:nvSpPr>
      <xdr:spPr>
        <a:xfrm>
          <a:off x="6677025" y="155257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000" b="1">
              <a:solidFill>
                <a:srgbClr val="FFFF00"/>
              </a:solidFill>
            </a:rPr>
            <a:t>PDDE</a:t>
          </a:r>
          <a:r>
            <a:rPr lang="pt-BR" sz="1000" b="1" baseline="0">
              <a:solidFill>
                <a:srgbClr val="FFFF00"/>
              </a:solidFill>
            </a:rPr>
            <a:t> </a:t>
          </a:r>
          <a:r>
            <a:rPr lang="pt-BR" sz="1100" b="1">
              <a:solidFill>
                <a:srgbClr val="FFFF00"/>
              </a:solidFill>
              <a:latin typeface="Arial Narrow" pitchFamily="34" charset="0"/>
              <a:ea typeface="+mn-ea"/>
              <a:cs typeface="+mn-cs"/>
            </a:rPr>
            <a:t>QUALIDADE</a:t>
          </a:r>
        </a:p>
      </xdr:txBody>
    </xdr:sp>
    <xdr:clientData/>
  </xdr:twoCellAnchor>
  <xdr:twoCellAnchor>
    <xdr:from>
      <xdr:col>8</xdr:col>
      <xdr:colOff>504825</xdr:colOff>
      <xdr:row>12</xdr:row>
      <xdr:rowOff>57150</xdr:rowOff>
    </xdr:from>
    <xdr:to>
      <xdr:col>10</xdr:col>
      <xdr:colOff>437625</xdr:colOff>
      <xdr:row>14</xdr:row>
      <xdr:rowOff>114300</xdr:rowOff>
    </xdr:to>
    <xdr:sp macro="" textlink="">
      <xdr:nvSpPr>
        <xdr:cNvPr id="10" name="Retângulo de cantos arredondados 9">
          <a:hlinkClick xmlns:r="http://schemas.openxmlformats.org/officeDocument/2006/relationships" r:id="rId9"/>
        </xdr:cNvPr>
        <xdr:cNvSpPr/>
      </xdr:nvSpPr>
      <xdr:spPr>
        <a:xfrm>
          <a:off x="5381625" y="211455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PNAE</a:t>
          </a:r>
          <a:r>
            <a:rPr lang="pt-BR" sz="1100" b="1">
              <a:solidFill>
                <a:srgbClr val="FFFF00"/>
              </a:solidFill>
            </a:rPr>
            <a:t> </a:t>
          </a:r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UEx</a:t>
          </a:r>
        </a:p>
      </xdr:txBody>
    </xdr:sp>
    <xdr:clientData/>
  </xdr:twoCellAnchor>
  <xdr:twoCellAnchor>
    <xdr:from>
      <xdr:col>7</xdr:col>
      <xdr:colOff>504825</xdr:colOff>
      <xdr:row>15</xdr:row>
      <xdr:rowOff>104775</xdr:rowOff>
    </xdr:from>
    <xdr:to>
      <xdr:col>9</xdr:col>
      <xdr:colOff>437625</xdr:colOff>
      <xdr:row>18</xdr:row>
      <xdr:rowOff>0</xdr:rowOff>
    </xdr:to>
    <xdr:sp macro="" textlink="">
      <xdr:nvSpPr>
        <xdr:cNvPr id="11" name="Retângulo de cantos arredondados 10">
          <a:hlinkClick xmlns:r="http://schemas.openxmlformats.org/officeDocument/2006/relationships" r:id="rId10"/>
        </xdr:cNvPr>
        <xdr:cNvSpPr/>
      </xdr:nvSpPr>
      <xdr:spPr>
        <a:xfrm>
          <a:off x="4772025" y="264795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SALDOS</a:t>
          </a:r>
        </a:p>
      </xdr:txBody>
    </xdr:sp>
    <xdr:clientData/>
  </xdr:twoCellAnchor>
  <xdr:twoCellAnchor>
    <xdr:from>
      <xdr:col>3</xdr:col>
      <xdr:colOff>381000</xdr:colOff>
      <xdr:row>15</xdr:row>
      <xdr:rowOff>123825</xdr:rowOff>
    </xdr:from>
    <xdr:to>
      <xdr:col>5</xdr:col>
      <xdr:colOff>313800</xdr:colOff>
      <xdr:row>18</xdr:row>
      <xdr:rowOff>19050</xdr:rowOff>
    </xdr:to>
    <xdr:sp macro="" textlink="">
      <xdr:nvSpPr>
        <xdr:cNvPr id="12" name="Retângulo de cantos arredondados 11">
          <a:hlinkClick xmlns:r="http://schemas.openxmlformats.org/officeDocument/2006/relationships" r:id="rId11"/>
        </xdr:cNvPr>
        <xdr:cNvSpPr/>
      </xdr:nvSpPr>
      <xdr:spPr>
        <a:xfrm>
          <a:off x="2209800" y="266700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APLICAÇÃO</a:t>
          </a:r>
        </a:p>
      </xdr:txBody>
    </xdr:sp>
    <xdr:clientData/>
  </xdr:twoCellAnchor>
  <xdr:twoCellAnchor>
    <xdr:from>
      <xdr:col>9</xdr:col>
      <xdr:colOff>571500</xdr:colOff>
      <xdr:row>15</xdr:row>
      <xdr:rowOff>104775</xdr:rowOff>
    </xdr:from>
    <xdr:to>
      <xdr:col>11</xdr:col>
      <xdr:colOff>504300</xdr:colOff>
      <xdr:row>18</xdr:row>
      <xdr:rowOff>0</xdr:rowOff>
    </xdr:to>
    <xdr:sp macro="" textlink="">
      <xdr:nvSpPr>
        <xdr:cNvPr id="13" name="Retângulo de cantos arredondados 12">
          <a:hlinkClick xmlns:r="http://schemas.openxmlformats.org/officeDocument/2006/relationships" r:id="rId12"/>
        </xdr:cNvPr>
        <xdr:cNvSpPr/>
      </xdr:nvSpPr>
      <xdr:spPr>
        <a:xfrm>
          <a:off x="6057900" y="2647950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000" b="1">
              <a:solidFill>
                <a:srgbClr val="FFFF00"/>
              </a:solidFill>
            </a:rPr>
            <a:t>EXTRATO TRANSPARÊNCIA</a:t>
          </a:r>
        </a:p>
      </xdr:txBody>
    </xdr:sp>
    <xdr:clientData/>
  </xdr:twoCellAnchor>
  <xdr:twoCellAnchor>
    <xdr:from>
      <xdr:col>10</xdr:col>
      <xdr:colOff>581025</xdr:colOff>
      <xdr:row>12</xdr:row>
      <xdr:rowOff>66675</xdr:rowOff>
    </xdr:from>
    <xdr:to>
      <xdr:col>12</xdr:col>
      <xdr:colOff>513825</xdr:colOff>
      <xdr:row>14</xdr:row>
      <xdr:rowOff>123825</xdr:rowOff>
    </xdr:to>
    <xdr:sp macro="" textlink="">
      <xdr:nvSpPr>
        <xdr:cNvPr id="15" name="Retângulo de cantos arredondados 14">
          <a:hlinkClick xmlns:r="http://schemas.openxmlformats.org/officeDocument/2006/relationships" r:id="rId13"/>
        </xdr:cNvPr>
        <xdr:cNvSpPr/>
      </xdr:nvSpPr>
      <xdr:spPr>
        <a:xfrm>
          <a:off x="6677025" y="212407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CE</a:t>
          </a:r>
          <a:r>
            <a:rPr lang="pt-BR" sz="1000" b="1">
              <a:solidFill>
                <a:srgbClr val="FFFF00"/>
              </a:solidFill>
            </a:rPr>
            <a:t> </a:t>
          </a:r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ESTRUTURA</a:t>
          </a:r>
        </a:p>
      </xdr:txBody>
    </xdr:sp>
    <xdr:clientData/>
  </xdr:twoCellAnchor>
  <xdr:twoCellAnchor>
    <xdr:from>
      <xdr:col>4</xdr:col>
      <xdr:colOff>371475</xdr:colOff>
      <xdr:row>12</xdr:row>
      <xdr:rowOff>85725</xdr:rowOff>
    </xdr:from>
    <xdr:to>
      <xdr:col>6</xdr:col>
      <xdr:colOff>304275</xdr:colOff>
      <xdr:row>14</xdr:row>
      <xdr:rowOff>142875</xdr:rowOff>
    </xdr:to>
    <xdr:sp macro="" textlink="">
      <xdr:nvSpPr>
        <xdr:cNvPr id="16" name="Retângulo de cantos arredondados 15">
          <a:hlinkClick xmlns:r="http://schemas.openxmlformats.org/officeDocument/2006/relationships" r:id="rId14"/>
        </xdr:cNvPr>
        <xdr:cNvSpPr/>
      </xdr:nvSpPr>
      <xdr:spPr>
        <a:xfrm>
          <a:off x="2809875" y="214312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FAED</a:t>
          </a:r>
          <a:r>
            <a:rPr lang="pt-BR" sz="1000" b="1" baseline="0">
              <a:solidFill>
                <a:srgbClr val="FFFF00"/>
              </a:solidFill>
              <a:latin typeface="Arial Narrow" pitchFamily="34" charset="0"/>
              <a:cs typeface="Arial" pitchFamily="34" charset="0"/>
            </a:rPr>
            <a:t> </a:t>
          </a:r>
          <a:br>
            <a:rPr lang="pt-BR" sz="1000" b="1" baseline="0">
              <a:solidFill>
                <a:srgbClr val="FFFF00"/>
              </a:solidFill>
              <a:latin typeface="Arial Narrow" pitchFamily="34" charset="0"/>
              <a:cs typeface="Arial" pitchFamily="34" charset="0"/>
            </a:rPr>
          </a:br>
          <a:r>
            <a:rPr lang="pt-BR" sz="1000" b="1" baseline="0">
              <a:solidFill>
                <a:srgbClr val="FFFF00"/>
              </a:solidFill>
              <a:latin typeface="Arial Narrow" pitchFamily="34" charset="0"/>
              <a:cs typeface="Arial" pitchFamily="34" charset="0"/>
            </a:rPr>
            <a:t>+ </a:t>
          </a:r>
          <a:r>
            <a:rPr lang="pt-BR" sz="1100" b="1" baseline="0">
              <a:solidFill>
                <a:srgbClr val="FFFF00"/>
              </a:solidFill>
              <a:latin typeface="Arial Narrow" pitchFamily="34" charset="0"/>
              <a:cs typeface="Arial" pitchFamily="34" charset="0"/>
            </a:rPr>
            <a:t>EDUCAÇÃO</a:t>
          </a:r>
          <a:endParaRPr lang="pt-BR" sz="1100" b="1">
            <a:solidFill>
              <a:srgbClr val="FFFF00"/>
            </a:solidFill>
            <a:latin typeface="Arial Narrow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276225</xdr:colOff>
      <xdr:row>12</xdr:row>
      <xdr:rowOff>104775</xdr:rowOff>
    </xdr:from>
    <xdr:to>
      <xdr:col>4</xdr:col>
      <xdr:colOff>209025</xdr:colOff>
      <xdr:row>15</xdr:row>
      <xdr:rowOff>0</xdr:rowOff>
    </xdr:to>
    <xdr:sp macro="" textlink="">
      <xdr:nvSpPr>
        <xdr:cNvPr id="17" name="Retângulo de cantos arredondados 16">
          <a:hlinkClick xmlns:r="http://schemas.openxmlformats.org/officeDocument/2006/relationships" r:id="rId15"/>
        </xdr:cNvPr>
        <xdr:cNvSpPr/>
      </xdr:nvSpPr>
      <xdr:spPr>
        <a:xfrm>
          <a:off x="1495425" y="2162175"/>
          <a:ext cx="1152000" cy="38100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>
              <a:solidFill>
                <a:srgbClr val="FFFF00"/>
              </a:solidFill>
              <a:latin typeface="Arial Narrow" pitchFamily="34" charset="0"/>
            </a:rPr>
            <a:t>PDDE</a:t>
          </a:r>
          <a:r>
            <a:rPr lang="pt-BR" sz="1100" b="1" baseline="0">
              <a:solidFill>
                <a:srgbClr val="FFFF00"/>
              </a:solidFill>
              <a:latin typeface="Arial Narrow" pitchFamily="34" charset="0"/>
            </a:rPr>
            <a:t> NOVO E.M.</a:t>
          </a:r>
          <a:endParaRPr lang="pt-BR" sz="1100" b="1">
            <a:solidFill>
              <a:srgbClr val="FFFF00"/>
            </a:solidFill>
            <a:latin typeface="Arial Narrow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371475</xdr:colOff>
      <xdr:row>40</xdr:row>
      <xdr:rowOff>0</xdr:rowOff>
    </xdr:from>
    <xdr:to>
      <xdr:col>10</xdr:col>
      <xdr:colOff>689475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381000</xdr:colOff>
      <xdr:row>40</xdr:row>
      <xdr:rowOff>0</xdr:rowOff>
    </xdr:from>
    <xdr:to>
      <xdr:col>10</xdr:col>
      <xdr:colOff>699000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390525</xdr:colOff>
      <xdr:row>40</xdr:row>
      <xdr:rowOff>28575</xdr:rowOff>
    </xdr:from>
    <xdr:to>
      <xdr:col>10</xdr:col>
      <xdr:colOff>708525</xdr:colOff>
      <xdr:row>46</xdr:row>
      <xdr:rowOff>79875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115175"/>
          <a:ext cx="1080000" cy="108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28575</xdr:rowOff>
    </xdr:from>
    <xdr:to>
      <xdr:col>7</xdr:col>
      <xdr:colOff>729525</xdr:colOff>
      <xdr:row>4</xdr:row>
      <xdr:rowOff>62775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28575"/>
          <a:ext cx="720000" cy="720000"/>
        </a:xfrm>
        <a:prstGeom prst="rect">
          <a:avLst/>
        </a:prstGeom>
      </xdr:spPr>
    </xdr:pic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666750</xdr:colOff>
      <xdr:row>1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2"/>
        </xdr:cNvPr>
        <xdr:cNvSpPr/>
      </xdr:nvSpPr>
      <xdr:spPr>
        <a:xfrm>
          <a:off x="8467725" y="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1514475</xdr:colOff>
      <xdr:row>0</xdr:row>
      <xdr:rowOff>0</xdr:rowOff>
    </xdr:from>
    <xdr:to>
      <xdr:col>6</xdr:col>
      <xdr:colOff>2019300</xdr:colOff>
      <xdr:row>1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5486400" y="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7</xdr:col>
      <xdr:colOff>19050</xdr:colOff>
      <xdr:row>3</xdr:row>
      <xdr:rowOff>114300</xdr:rowOff>
    </xdr:from>
    <xdr:to>
      <xdr:col>8</xdr:col>
      <xdr:colOff>129450</xdr:colOff>
      <xdr:row>7</xdr:row>
      <xdr:rowOff>148500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628650"/>
          <a:ext cx="720000" cy="72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0</xdr:row>
      <xdr:rowOff>0</xdr:rowOff>
    </xdr:from>
    <xdr:to>
      <xdr:col>12</xdr:col>
      <xdr:colOff>781050</xdr:colOff>
      <xdr:row>1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0086975" y="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110400</xdr:colOff>
      <xdr:row>4</xdr:row>
      <xdr:rowOff>34200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0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115300" y="3981450"/>
          <a:ext cx="257175" cy="2762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0086975" y="2914650"/>
          <a:ext cx="257175" cy="2762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858202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361950</xdr:colOff>
      <xdr:row>35</xdr:row>
      <xdr:rowOff>47625</xdr:rowOff>
    </xdr:from>
    <xdr:to>
      <xdr:col>10</xdr:col>
      <xdr:colOff>679950</xdr:colOff>
      <xdr:row>41</xdr:row>
      <xdr:rowOff>98925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6276975"/>
          <a:ext cx="1080000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371475</xdr:colOff>
      <xdr:row>41</xdr:row>
      <xdr:rowOff>19050</xdr:rowOff>
    </xdr:from>
    <xdr:to>
      <xdr:col>10</xdr:col>
      <xdr:colOff>689475</xdr:colOff>
      <xdr:row>47</xdr:row>
      <xdr:rowOff>70350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7277100"/>
          <a:ext cx="1080000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371475</xdr:colOff>
      <xdr:row>40</xdr:row>
      <xdr:rowOff>0</xdr:rowOff>
    </xdr:from>
    <xdr:to>
      <xdr:col>10</xdr:col>
      <xdr:colOff>689475</xdr:colOff>
      <xdr:row>46</xdr:row>
      <xdr:rowOff>51300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352425</xdr:colOff>
      <xdr:row>40</xdr:row>
      <xdr:rowOff>0</xdr:rowOff>
    </xdr:from>
    <xdr:to>
      <xdr:col>10</xdr:col>
      <xdr:colOff>670425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333375</xdr:colOff>
      <xdr:row>40</xdr:row>
      <xdr:rowOff>0</xdr:rowOff>
    </xdr:from>
    <xdr:to>
      <xdr:col>10</xdr:col>
      <xdr:colOff>651375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361950</xdr:colOff>
      <xdr:row>40</xdr:row>
      <xdr:rowOff>0</xdr:rowOff>
    </xdr:from>
    <xdr:to>
      <xdr:col>10</xdr:col>
      <xdr:colOff>679950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361950</xdr:colOff>
      <xdr:row>40</xdr:row>
      <xdr:rowOff>0</xdr:rowOff>
    </xdr:from>
    <xdr:to>
      <xdr:col>10</xdr:col>
      <xdr:colOff>679950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086600"/>
          <a:ext cx="1080000" cy="108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22</xdr:row>
      <xdr:rowOff>57150</xdr:rowOff>
    </xdr:from>
    <xdr:to>
      <xdr:col>10</xdr:col>
      <xdr:colOff>95250</xdr:colOff>
      <xdr:row>23</xdr:row>
      <xdr:rowOff>152400</xdr:rowOff>
    </xdr:to>
    <xdr:sp macro="" textlink="">
      <xdr:nvSpPr>
        <xdr:cNvPr id="2" name="Seta para cima 1"/>
        <xdr:cNvSpPr/>
      </xdr:nvSpPr>
      <xdr:spPr>
        <a:xfrm>
          <a:off x="8829675" y="4010025"/>
          <a:ext cx="1714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219075</xdr:colOff>
      <xdr:row>16</xdr:row>
      <xdr:rowOff>28575</xdr:rowOff>
    </xdr:from>
    <xdr:to>
      <xdr:col>14</xdr:col>
      <xdr:colOff>95250</xdr:colOff>
      <xdr:row>17</xdr:row>
      <xdr:rowOff>114300</xdr:rowOff>
    </xdr:to>
    <xdr:sp macro="" textlink="">
      <xdr:nvSpPr>
        <xdr:cNvPr id="3" name="Seta para cima 2"/>
        <xdr:cNvSpPr/>
      </xdr:nvSpPr>
      <xdr:spPr>
        <a:xfrm>
          <a:off x="11077575" y="2905125"/>
          <a:ext cx="257175" cy="2667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304800</xdr:colOff>
      <xdr:row>0</xdr:row>
      <xdr:rowOff>38100</xdr:rowOff>
    </xdr:from>
    <xdr:to>
      <xdr:col>10</xdr:col>
      <xdr:colOff>809625</xdr:colOff>
      <xdr:row>1</xdr:row>
      <xdr:rowOff>133350</xdr:rowOff>
    </xdr:to>
    <xdr:sp macro="" textlink="">
      <xdr:nvSpPr>
        <xdr:cNvPr id="4" name="Seta para a esquerda 3">
          <a:hlinkClick xmlns:r="http://schemas.openxmlformats.org/officeDocument/2006/relationships" r:id="rId1"/>
        </xdr:cNvPr>
        <xdr:cNvSpPr/>
      </xdr:nvSpPr>
      <xdr:spPr>
        <a:xfrm>
          <a:off x="9210675" y="38100"/>
          <a:ext cx="504825" cy="266700"/>
        </a:xfrm>
        <a:prstGeom prst="lef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9</xdr:col>
      <xdr:colOff>342900</xdr:colOff>
      <xdr:row>40</xdr:row>
      <xdr:rowOff>0</xdr:rowOff>
    </xdr:from>
    <xdr:to>
      <xdr:col>10</xdr:col>
      <xdr:colOff>660900</xdr:colOff>
      <xdr:row>46</xdr:row>
      <xdr:rowOff>51300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708660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T30"/>
  <sheetViews>
    <sheetView showGridLines="0" topLeftCell="A7" workbookViewId="0">
      <selection activeCell="L34" sqref="L34"/>
    </sheetView>
  </sheetViews>
  <sheetFormatPr defaultRowHeight="12.75" x14ac:dyDescent="0.2"/>
  <sheetData>
    <row r="1" spans="1:20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61"/>
      <c r="Q1" s="61"/>
      <c r="R1" s="61"/>
      <c r="S1" s="61"/>
      <c r="T1" s="61"/>
    </row>
    <row r="2" spans="1:20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61"/>
      <c r="Q2" s="61"/>
      <c r="R2" s="61"/>
      <c r="S2" s="61"/>
      <c r="T2" s="61"/>
    </row>
    <row r="3" spans="1:20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61"/>
      <c r="Q3" s="61"/>
      <c r="R3" s="61"/>
      <c r="S3" s="61"/>
      <c r="T3" s="61"/>
    </row>
    <row r="4" spans="1:20" ht="15" customHeight="1" x14ac:dyDescent="0.2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61"/>
      <c r="Q4" s="61"/>
      <c r="R4" s="61"/>
      <c r="S4" s="61"/>
      <c r="T4" s="61"/>
    </row>
    <row r="5" spans="1:20" ht="18.75" thickBot="1" x14ac:dyDescent="0.25">
      <c r="A5" s="343" t="s">
        <v>78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/>
      <c r="P5" s="61"/>
      <c r="Q5" s="61"/>
      <c r="R5" s="61"/>
      <c r="S5" s="61"/>
      <c r="T5" s="61"/>
    </row>
    <row r="6" spans="1:20" ht="13.5" thickTop="1" x14ac:dyDescent="0.2">
      <c r="A6" s="308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17"/>
      <c r="P6" s="61"/>
      <c r="Q6" s="61"/>
      <c r="R6" s="61"/>
      <c r="S6" s="61"/>
      <c r="T6" s="61"/>
    </row>
    <row r="7" spans="1:20" x14ac:dyDescent="0.2">
      <c r="A7" s="308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217"/>
      <c r="P7" s="61"/>
      <c r="Q7" s="61"/>
      <c r="R7" s="61"/>
      <c r="S7" s="61"/>
      <c r="T7" s="61"/>
    </row>
    <row r="8" spans="1:20" x14ac:dyDescent="0.2">
      <c r="A8" s="308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217"/>
      <c r="P8" s="61"/>
      <c r="Q8" s="61"/>
      <c r="R8" s="61"/>
      <c r="S8" s="61"/>
      <c r="T8" s="61"/>
    </row>
    <row r="9" spans="1:20" x14ac:dyDescent="0.2">
      <c r="A9" s="308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217"/>
      <c r="P9" s="61"/>
      <c r="Q9" s="61"/>
      <c r="R9" s="61"/>
      <c r="S9" s="61"/>
      <c r="T9" s="61"/>
    </row>
    <row r="10" spans="1:20" x14ac:dyDescent="0.2">
      <c r="A10" s="308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217"/>
      <c r="P10" s="61"/>
      <c r="Q10" s="61"/>
      <c r="R10" s="61"/>
      <c r="S10" s="61"/>
      <c r="T10" s="61"/>
    </row>
    <row r="11" spans="1:20" x14ac:dyDescent="0.2">
      <c r="A11" s="308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217"/>
      <c r="P11" s="61"/>
      <c r="Q11" s="61"/>
      <c r="R11" s="61"/>
      <c r="S11" s="61"/>
      <c r="T11" s="61"/>
    </row>
    <row r="12" spans="1:20" x14ac:dyDescent="0.2">
      <c r="A12" s="308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17"/>
      <c r="P12" s="61"/>
      <c r="Q12" s="61"/>
      <c r="R12" s="61"/>
      <c r="S12" s="61"/>
      <c r="T12" s="61"/>
    </row>
    <row r="13" spans="1:20" x14ac:dyDescent="0.2">
      <c r="A13" s="308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217"/>
      <c r="P13" s="61"/>
      <c r="Q13" s="61"/>
      <c r="R13" s="61"/>
      <c r="S13" s="61"/>
      <c r="T13" s="61"/>
    </row>
    <row r="14" spans="1:20" x14ac:dyDescent="0.2">
      <c r="A14" s="308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217"/>
      <c r="P14" s="61"/>
      <c r="Q14" s="61"/>
      <c r="R14" s="61"/>
      <c r="S14" s="61"/>
      <c r="T14" s="61"/>
    </row>
    <row r="15" spans="1:20" x14ac:dyDescent="0.2">
      <c r="A15" s="308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17"/>
      <c r="P15" s="61"/>
      <c r="Q15" s="61"/>
      <c r="R15" s="61"/>
      <c r="S15" s="61"/>
      <c r="T15" s="61"/>
    </row>
    <row r="16" spans="1:20" x14ac:dyDescent="0.2">
      <c r="A16" s="308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217"/>
      <c r="P16" s="61"/>
      <c r="Q16" s="61"/>
      <c r="R16" s="61"/>
      <c r="S16" s="61"/>
      <c r="T16" s="61"/>
    </row>
    <row r="17" spans="1:20" x14ac:dyDescent="0.2">
      <c r="A17" s="308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17"/>
      <c r="P17" s="61"/>
      <c r="Q17" s="61"/>
      <c r="R17" s="61"/>
      <c r="S17" s="61"/>
      <c r="T17" s="61"/>
    </row>
    <row r="18" spans="1:20" x14ac:dyDescent="0.2">
      <c r="A18" s="308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217"/>
      <c r="P18" s="61"/>
      <c r="Q18" s="61"/>
      <c r="R18" s="61"/>
      <c r="S18" s="61"/>
      <c r="T18" s="61"/>
    </row>
    <row r="19" spans="1:20" x14ac:dyDescent="0.2">
      <c r="A19" s="308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217"/>
      <c r="P19" s="61"/>
      <c r="Q19" s="61"/>
      <c r="R19" s="61"/>
      <c r="S19" s="61"/>
      <c r="T19" s="61"/>
    </row>
    <row r="20" spans="1:20" x14ac:dyDescent="0.2">
      <c r="A20" s="30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17"/>
      <c r="P20" s="61"/>
      <c r="Q20" s="61"/>
      <c r="R20" s="61"/>
      <c r="S20" s="61"/>
      <c r="T20" s="61"/>
    </row>
    <row r="21" spans="1:20" x14ac:dyDescent="0.2">
      <c r="A21" s="308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217"/>
      <c r="P21" s="61"/>
      <c r="Q21" s="61"/>
      <c r="R21" s="61"/>
      <c r="S21" s="61"/>
      <c r="T21" s="61"/>
    </row>
    <row r="22" spans="1:20" x14ac:dyDescent="0.2">
      <c r="A22" s="30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8"/>
      <c r="P22" s="61"/>
      <c r="Q22" s="61"/>
      <c r="R22" s="61"/>
      <c r="S22" s="61"/>
      <c r="T22" s="61"/>
    </row>
    <row r="23" spans="1:20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M23" s="310" t="s">
        <v>119</v>
      </c>
      <c r="N23" s="310"/>
      <c r="O23" s="310"/>
      <c r="P23" s="61"/>
      <c r="Q23" s="61"/>
      <c r="R23" s="61"/>
      <c r="S23" s="61"/>
      <c r="T23" s="61"/>
    </row>
    <row r="24" spans="1:20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</sheetData>
  <sheetProtection sheet="1" objects="1" scenarios="1"/>
  <mergeCells count="1">
    <mergeCell ref="A5:O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EFEFE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Q6" sqref="Q6:X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15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1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45.66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46.66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46.66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tr">
        <f>(K16)</f>
        <v>18000-0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153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0</v>
      </c>
      <c r="I8" s="174">
        <v>43.66</v>
      </c>
      <c r="J8" s="154"/>
      <c r="K8" s="154"/>
      <c r="L8" s="83"/>
      <c r="M8" s="39" t="s">
        <v>12</v>
      </c>
      <c r="N8" s="367">
        <f>(H53+I53)</f>
        <v>43.66</v>
      </c>
      <c r="O8" s="367"/>
      <c r="P8" s="38"/>
      <c r="Q8" s="157" t="s">
        <v>95</v>
      </c>
      <c r="R8" s="193" t="s">
        <v>159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0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43.66</v>
      </c>
      <c r="O10" s="373"/>
      <c r="P10" s="38"/>
      <c r="Q10" s="189">
        <v>43831</v>
      </c>
      <c r="R10" s="190" t="s">
        <v>152</v>
      </c>
      <c r="S10" s="190" t="s">
        <v>151</v>
      </c>
      <c r="T10" s="190" t="s">
        <v>15</v>
      </c>
      <c r="U10" s="190"/>
      <c r="V10" s="191">
        <v>15</v>
      </c>
      <c r="W10" s="192">
        <v>0</v>
      </c>
      <c r="X10" s="169">
        <f>(V10-W10)</f>
        <v>15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43.66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0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4</v>
      </c>
      <c r="L14" s="83"/>
      <c r="M14" s="69" t="s">
        <v>14</v>
      </c>
      <c r="N14" s="368">
        <f>(K19-F53)</f>
        <v>0.30000000000000004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4</v>
      </c>
      <c r="L15" s="83"/>
      <c r="M15" s="69" t="s">
        <v>15</v>
      </c>
      <c r="N15" s="370">
        <f>(K20-G53)</f>
        <v>49.309999999999995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163</v>
      </c>
      <c r="L16" s="83"/>
      <c r="M16" s="70" t="s">
        <v>12</v>
      </c>
      <c r="N16" s="363">
        <f>SUM(N14:N15)</f>
        <v>49.609999999999992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1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1</v>
      </c>
      <c r="E20" s="173">
        <v>2</v>
      </c>
      <c r="F20" s="173">
        <v>0.7</v>
      </c>
      <c r="G20" s="171">
        <v>0.35</v>
      </c>
      <c r="H20" s="171"/>
      <c r="I20" s="236"/>
      <c r="J20" s="72" t="s">
        <v>15</v>
      </c>
      <c r="K20" s="73">
        <f>(N3+K14)</f>
        <v>49.66</v>
      </c>
      <c r="L20" s="83"/>
      <c r="M20" s="69" t="s">
        <v>43</v>
      </c>
      <c r="N20" s="53"/>
      <c r="O20" s="188">
        <v>17.829999999999998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50.66</v>
      </c>
      <c r="L21" s="83"/>
      <c r="M21" s="76" t="s">
        <v>14</v>
      </c>
      <c r="N21" s="54"/>
      <c r="O21" s="77">
        <f>(O20*30%)</f>
        <v>5.3489999999999993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50.66</v>
      </c>
      <c r="L22" s="83"/>
      <c r="M22" s="78" t="s">
        <v>15</v>
      </c>
      <c r="N22" s="55"/>
      <c r="O22" s="79">
        <f>(O20*70%)</f>
        <v>12.480999999999998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17.829999999999998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50.66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1.0499999999999998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49.61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</v>
      </c>
      <c r="E53" s="46">
        <f>SUM(E8:E52)</f>
        <v>2</v>
      </c>
      <c r="F53" s="46">
        <f>SUM(F8:F52)</f>
        <v>0.7</v>
      </c>
      <c r="G53" s="47">
        <f>SUM(G8:G52)</f>
        <v>0.35</v>
      </c>
      <c r="H53" s="47">
        <f>SUM(H8:H52)</f>
        <v>0</v>
      </c>
      <c r="I53" s="52">
        <f>SUM(I8:I52)</f>
        <v>43.66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2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4982A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X11" sqref="X11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60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0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10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10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10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108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0</v>
      </c>
      <c r="I8" s="174">
        <v>0</v>
      </c>
      <c r="J8" s="154"/>
      <c r="K8" s="154"/>
      <c r="L8" s="83"/>
      <c r="M8" s="39" t="s">
        <v>12</v>
      </c>
      <c r="N8" s="367">
        <f>(H53+I53)</f>
        <v>0</v>
      </c>
      <c r="O8" s="367"/>
      <c r="P8" s="38"/>
      <c r="Q8" s="157" t="s">
        <v>95</v>
      </c>
      <c r="R8" s="193" t="s">
        <v>160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0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0</v>
      </c>
      <c r="O10" s="373"/>
      <c r="P10" s="38"/>
      <c r="Q10" s="189">
        <v>43831</v>
      </c>
      <c r="R10" s="190" t="s">
        <v>80</v>
      </c>
      <c r="S10" s="190" t="s">
        <v>161</v>
      </c>
      <c r="T10" s="190" t="s">
        <v>15</v>
      </c>
      <c r="U10" s="190"/>
      <c r="V10" s="191">
        <v>60</v>
      </c>
      <c r="W10" s="192">
        <v>0</v>
      </c>
      <c r="X10" s="169">
        <f>(V10-W10)</f>
        <v>60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0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0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0</v>
      </c>
      <c r="L14" s="83"/>
      <c r="M14" s="69" t="s">
        <v>14</v>
      </c>
      <c r="N14" s="368">
        <f>(K19-F53)</f>
        <v>0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0</v>
      </c>
      <c r="L15" s="83"/>
      <c r="M15" s="69" t="s">
        <v>15</v>
      </c>
      <c r="N15" s="370">
        <f>(K20-G53)</f>
        <v>3.5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tr">
        <f>(B6)</f>
        <v>7.167-6</v>
      </c>
      <c r="L16" s="83"/>
      <c r="M16" s="70" t="s">
        <v>12</v>
      </c>
      <c r="N16" s="363">
        <f>SUM(N14:N15)</f>
        <v>3.5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0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0</v>
      </c>
      <c r="E20" s="173">
        <v>10</v>
      </c>
      <c r="F20" s="173">
        <v>0</v>
      </c>
      <c r="G20" s="171">
        <v>6.5</v>
      </c>
      <c r="H20" s="171"/>
      <c r="I20" s="236"/>
      <c r="J20" s="72" t="s">
        <v>15</v>
      </c>
      <c r="K20" s="73">
        <f>(N3+K14)</f>
        <v>10</v>
      </c>
      <c r="L20" s="83"/>
      <c r="M20" s="69" t="s">
        <v>43</v>
      </c>
      <c r="N20" s="53"/>
      <c r="O20" s="188">
        <v>2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10</v>
      </c>
      <c r="L21" s="83"/>
      <c r="M21" s="76" t="s">
        <v>14</v>
      </c>
      <c r="N21" s="54"/>
      <c r="O21" s="77">
        <f>(O20*30%)</f>
        <v>0.6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10</v>
      </c>
      <c r="L22" s="83"/>
      <c r="M22" s="78" t="s">
        <v>15</v>
      </c>
      <c r="N22" s="55"/>
      <c r="O22" s="79">
        <f>(O20*70%)</f>
        <v>1.4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2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10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6.5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3.5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0</v>
      </c>
      <c r="E53" s="46">
        <f>SUM(E8:E52)</f>
        <v>10</v>
      </c>
      <c r="F53" s="46">
        <f>SUM(F8:F52)</f>
        <v>0</v>
      </c>
      <c r="G53" s="47">
        <f>SUM(G8:G52)</f>
        <v>6.5</v>
      </c>
      <c r="H53" s="47">
        <f>SUM(H8:H52)</f>
        <v>0</v>
      </c>
      <c r="I53" s="52">
        <f>SUM(I8:I52)</f>
        <v>0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1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X75"/>
  <sheetViews>
    <sheetView showGridLines="0" tabSelected="1" workbookViewId="0">
      <pane ySplit="7" topLeftCell="A8" activePane="bottomLeft" state="frozen"/>
      <selection activeCell="J29" sqref="J29:K34"/>
      <selection pane="bottomLeft" activeCell="Q6" sqref="Q6:X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30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10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20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30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30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107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3"/>
      <c r="F8" s="173"/>
      <c r="G8" s="171"/>
      <c r="H8" s="171">
        <v>0</v>
      </c>
      <c r="I8" s="174">
        <v>5</v>
      </c>
      <c r="J8" s="154"/>
      <c r="K8" s="154"/>
      <c r="L8" s="83"/>
      <c r="M8" s="39" t="s">
        <v>12</v>
      </c>
      <c r="N8" s="367">
        <f>(H53+I53)</f>
        <v>5</v>
      </c>
      <c r="O8" s="367"/>
      <c r="P8" s="38"/>
      <c r="Q8" s="157" t="s">
        <v>95</v>
      </c>
      <c r="R8" s="193" t="s">
        <v>114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0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5</v>
      </c>
      <c r="O10" s="373"/>
      <c r="P10" s="38"/>
      <c r="Q10" s="189">
        <v>43922</v>
      </c>
      <c r="R10" s="190" t="s">
        <v>154</v>
      </c>
      <c r="S10" s="190" t="s">
        <v>155</v>
      </c>
      <c r="T10" s="190" t="s">
        <v>14</v>
      </c>
      <c r="U10" s="190"/>
      <c r="V10" s="191">
        <v>30</v>
      </c>
      <c r="W10" s="192"/>
      <c r="X10" s="169">
        <f>(V10-W10)</f>
        <v>30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5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0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0</v>
      </c>
      <c r="L14" s="83"/>
      <c r="M14" s="69" t="s">
        <v>14</v>
      </c>
      <c r="N14" s="368">
        <f>(K19-F53)</f>
        <v>10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0</v>
      </c>
      <c r="L15" s="83"/>
      <c r="M15" s="69" t="s">
        <v>15</v>
      </c>
      <c r="N15" s="370">
        <f>(K20-G53)</f>
        <v>20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tr">
        <f>(B6)</f>
        <v>25.477-0</v>
      </c>
      <c r="L16" s="83"/>
      <c r="M16" s="70" t="s">
        <v>12</v>
      </c>
      <c r="N16" s="363">
        <f>SUM(N14:N15)</f>
        <v>30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10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43922</v>
      </c>
      <c r="C20" s="235" t="s">
        <v>112</v>
      </c>
      <c r="D20" s="171">
        <v>10</v>
      </c>
      <c r="E20" s="173">
        <v>15</v>
      </c>
      <c r="F20" s="173"/>
      <c r="G20" s="171"/>
      <c r="H20" s="171"/>
      <c r="I20" s="236"/>
      <c r="J20" s="72" t="s">
        <v>15</v>
      </c>
      <c r="K20" s="73">
        <f>(N3+K14)</f>
        <v>20</v>
      </c>
      <c r="L20" s="83"/>
      <c r="M20" s="69" t="s">
        <v>43</v>
      </c>
      <c r="N20" s="53"/>
      <c r="O20" s="188">
        <v>4.6900000000000004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30</v>
      </c>
      <c r="L21" s="83"/>
      <c r="M21" s="76" t="s">
        <v>14</v>
      </c>
      <c r="N21" s="54"/>
      <c r="O21" s="77">
        <f>(O20*30%)</f>
        <v>1.407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30</v>
      </c>
      <c r="L22" s="83"/>
      <c r="M22" s="78" t="s">
        <v>15</v>
      </c>
      <c r="N22" s="55"/>
      <c r="O22" s="79">
        <f>(O20*70%)</f>
        <v>3.2829999999999999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4.6899999999999995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30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0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30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10</v>
      </c>
      <c r="E53" s="46">
        <f>SUM(E8:E52)</f>
        <v>15</v>
      </c>
      <c r="F53" s="46">
        <f>SUM(F8:F52)</f>
        <v>0</v>
      </c>
      <c r="G53" s="47">
        <f>SUM(G8:G52)</f>
        <v>0</v>
      </c>
      <c r="H53" s="47">
        <f>SUM(H8:H52)</f>
        <v>0</v>
      </c>
      <c r="I53" s="52">
        <f>SUM(I8:I52)</f>
        <v>5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0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>
    <tabColor rgb="FF9999FF"/>
  </sheetPr>
  <dimension ref="A1:O195"/>
  <sheetViews>
    <sheetView showGridLines="0" workbookViewId="0">
      <pane ySplit="5" topLeftCell="A135" activePane="bottomLeft" state="frozen"/>
      <selection pane="bottomLeft" activeCell="F195" sqref="F195"/>
    </sheetView>
  </sheetViews>
  <sheetFormatPr defaultRowHeight="12.75" x14ac:dyDescent="0.2"/>
  <cols>
    <col min="1" max="1" width="6.7109375" customWidth="1"/>
    <col min="2" max="2" width="10.28515625" customWidth="1"/>
    <col min="3" max="3" width="15.7109375" customWidth="1"/>
    <col min="4" max="4" width="12.85546875" customWidth="1"/>
    <col min="5" max="6" width="11.7109375" customWidth="1"/>
    <col min="7" max="7" width="11.7109375" style="91" customWidth="1"/>
    <col min="8" max="8" width="12" customWidth="1"/>
    <col min="9" max="9" width="10.5703125" customWidth="1"/>
    <col min="11" max="11" width="12.140625" customWidth="1"/>
    <col min="12" max="12" width="10.140625" style="94" bestFit="1" customWidth="1"/>
    <col min="14" max="14" width="15.28515625" customWidth="1"/>
  </cols>
  <sheetData>
    <row r="1" spans="1:15" ht="13.5" x14ac:dyDescent="0.25">
      <c r="A1" s="13" t="s">
        <v>0</v>
      </c>
      <c r="B1" s="13"/>
      <c r="C1" s="13"/>
      <c r="D1" s="17"/>
      <c r="E1" s="17"/>
      <c r="F1" s="17"/>
      <c r="G1" s="208"/>
      <c r="H1" s="17"/>
      <c r="I1" s="17"/>
      <c r="J1" s="17"/>
      <c r="K1" s="17"/>
      <c r="L1" s="266"/>
      <c r="M1" s="8"/>
    </row>
    <row r="2" spans="1:15" ht="13.5" x14ac:dyDescent="0.25">
      <c r="A2" s="13" t="s">
        <v>2</v>
      </c>
      <c r="B2" s="13"/>
      <c r="C2" s="13"/>
      <c r="D2" s="17"/>
      <c r="E2" s="17"/>
      <c r="F2" s="17"/>
      <c r="G2" s="208"/>
      <c r="H2" s="17"/>
      <c r="I2" s="17"/>
      <c r="J2" s="17"/>
      <c r="K2" s="17"/>
      <c r="L2" s="266"/>
      <c r="M2" s="8"/>
    </row>
    <row r="3" spans="1:15" ht="13.5" x14ac:dyDescent="0.25">
      <c r="A3" s="13" t="s">
        <v>3</v>
      </c>
      <c r="B3" s="13"/>
      <c r="C3" s="13"/>
      <c r="D3" s="18"/>
      <c r="E3" s="18"/>
      <c r="F3" s="18"/>
      <c r="G3" s="209"/>
      <c r="H3" s="18"/>
      <c r="I3" s="18"/>
      <c r="J3" s="18"/>
      <c r="K3" s="17"/>
      <c r="L3" s="266"/>
      <c r="M3" s="8"/>
    </row>
    <row r="4" spans="1:15" ht="13.5" x14ac:dyDescent="0.25">
      <c r="A4" s="13" t="s">
        <v>4</v>
      </c>
      <c r="B4" s="13"/>
      <c r="C4" s="13"/>
      <c r="D4" s="18"/>
      <c r="E4" s="18"/>
      <c r="F4" s="18"/>
      <c r="G4" s="209"/>
      <c r="H4" s="18"/>
      <c r="I4" s="18"/>
      <c r="J4" s="18"/>
      <c r="K4" s="17"/>
      <c r="L4" s="266"/>
      <c r="M4" s="8"/>
    </row>
    <row r="5" spans="1:15" ht="13.5" x14ac:dyDescent="0.25">
      <c r="A5" s="13" t="s">
        <v>22</v>
      </c>
      <c r="B5" s="13"/>
      <c r="C5" s="13"/>
      <c r="D5" s="18"/>
      <c r="E5" s="18"/>
      <c r="F5" s="18"/>
      <c r="G5" s="209"/>
      <c r="H5" s="18"/>
      <c r="I5" s="18"/>
      <c r="J5" s="18"/>
      <c r="K5" s="311" t="s">
        <v>119</v>
      </c>
      <c r="L5" s="311"/>
      <c r="M5" s="8"/>
      <c r="N5" s="336" t="s">
        <v>141</v>
      </c>
      <c r="O5" s="336"/>
    </row>
    <row r="6" spans="1:15" s="4" customFormat="1" ht="14.25" thickBot="1" x14ac:dyDescent="0.3">
      <c r="A6" s="19" t="s">
        <v>23</v>
      </c>
      <c r="B6" s="278" t="s">
        <v>24</v>
      </c>
      <c r="C6" s="278" t="s">
        <v>25</v>
      </c>
      <c r="D6" s="278" t="s">
        <v>6</v>
      </c>
      <c r="E6" s="278" t="s">
        <v>14</v>
      </c>
      <c r="F6" s="278" t="s">
        <v>15</v>
      </c>
      <c r="G6" s="278" t="s">
        <v>29</v>
      </c>
      <c r="H6" s="20" t="s">
        <v>26</v>
      </c>
      <c r="I6" s="20" t="s">
        <v>27</v>
      </c>
      <c r="J6" s="20" t="s">
        <v>28</v>
      </c>
      <c r="K6" s="21" t="s">
        <v>30</v>
      </c>
      <c r="L6" s="267" t="s">
        <v>27</v>
      </c>
      <c r="M6" s="10"/>
      <c r="N6" s="334" t="s">
        <v>127</v>
      </c>
      <c r="O6" s="329"/>
    </row>
    <row r="7" spans="1:15" ht="12" customHeight="1" x14ac:dyDescent="0.25">
      <c r="A7" s="22">
        <v>1</v>
      </c>
      <c r="B7" s="274">
        <v>18000</v>
      </c>
      <c r="C7" s="326">
        <f>SUM(CAIXAI!H8:I8)</f>
        <v>18.829999999999998</v>
      </c>
      <c r="D7" s="275">
        <v>43861</v>
      </c>
      <c r="E7" s="276">
        <f>(C7*30%)</f>
        <v>5.6489999999999991</v>
      </c>
      <c r="F7" s="277">
        <f>(C7*70%)</f>
        <v>13.180999999999997</v>
      </c>
      <c r="G7" s="210">
        <f>(E7+F7)</f>
        <v>18.829999999999998</v>
      </c>
      <c r="H7" s="206">
        <f>(C7)</f>
        <v>18.829999999999998</v>
      </c>
      <c r="I7" s="25">
        <f>(H7*84%)</f>
        <v>15.817199999999998</v>
      </c>
      <c r="J7" s="25">
        <f>(H7*16%)</f>
        <v>3.0127999999999999</v>
      </c>
      <c r="K7" s="26">
        <f>(I7+J7)</f>
        <v>18.829999999999998</v>
      </c>
      <c r="L7" s="268"/>
      <c r="M7" s="8"/>
      <c r="N7" s="334" t="s">
        <v>129</v>
      </c>
      <c r="O7" s="330"/>
    </row>
    <row r="8" spans="1:15" ht="13.5" x14ac:dyDescent="0.25">
      <c r="A8" s="22">
        <v>2</v>
      </c>
      <c r="B8" s="22"/>
      <c r="C8" s="326">
        <f>SUM(CAIXAI!H9:I9)</f>
        <v>0</v>
      </c>
      <c r="D8" s="92">
        <v>43889</v>
      </c>
      <c r="E8" s="134">
        <f t="shared" ref="E8:E18" si="0">(C8*30%)</f>
        <v>0</v>
      </c>
      <c r="F8" s="136">
        <f t="shared" ref="F8:F18" si="1">(C8*70%)</f>
        <v>0</v>
      </c>
      <c r="G8" s="210">
        <f t="shared" ref="G8:G18" si="2">(E8+F8)</f>
        <v>0</v>
      </c>
      <c r="H8" s="207">
        <v>0</v>
      </c>
      <c r="I8" s="25">
        <f t="shared" ref="I8:I17" si="3">(H8*84%)</f>
        <v>0</v>
      </c>
      <c r="J8" s="25">
        <f t="shared" ref="J8:J18" si="4">(H8*16%)</f>
        <v>0</v>
      </c>
      <c r="K8" s="27">
        <f t="shared" ref="K8:K19" si="5">(I8+J8)</f>
        <v>0</v>
      </c>
      <c r="L8" s="268"/>
      <c r="M8" s="8"/>
      <c r="N8" s="334" t="s">
        <v>32</v>
      </c>
      <c r="O8" s="330"/>
    </row>
    <row r="9" spans="1:15" ht="13.5" x14ac:dyDescent="0.25">
      <c r="A9" s="22">
        <v>3</v>
      </c>
      <c r="B9" s="22"/>
      <c r="C9" s="326">
        <f>SUM(CAIXAI!H10:I10)</f>
        <v>0</v>
      </c>
      <c r="D9" s="92">
        <v>43921</v>
      </c>
      <c r="E9" s="134">
        <f t="shared" si="0"/>
        <v>0</v>
      </c>
      <c r="F9" s="136">
        <f t="shared" si="1"/>
        <v>0</v>
      </c>
      <c r="G9" s="210">
        <f t="shared" si="2"/>
        <v>0</v>
      </c>
      <c r="H9" s="207">
        <v>0</v>
      </c>
      <c r="I9" s="25">
        <f t="shared" si="3"/>
        <v>0</v>
      </c>
      <c r="J9" s="25">
        <f t="shared" si="4"/>
        <v>0</v>
      </c>
      <c r="K9" s="27">
        <f t="shared" si="5"/>
        <v>0</v>
      </c>
      <c r="L9" s="268"/>
      <c r="M9" s="8"/>
      <c r="N9" s="334" t="s">
        <v>130</v>
      </c>
      <c r="O9" s="330"/>
    </row>
    <row r="10" spans="1:15" ht="13.5" x14ac:dyDescent="0.25">
      <c r="A10" s="22">
        <v>4</v>
      </c>
      <c r="B10" s="22"/>
      <c r="C10" s="326">
        <f>SUM(CAIXAI!H11:I11)</f>
        <v>0</v>
      </c>
      <c r="D10" s="92">
        <v>43951</v>
      </c>
      <c r="E10" s="134">
        <f t="shared" si="0"/>
        <v>0</v>
      </c>
      <c r="F10" s="136">
        <f t="shared" si="1"/>
        <v>0</v>
      </c>
      <c r="G10" s="210">
        <f t="shared" si="2"/>
        <v>0</v>
      </c>
      <c r="H10" s="207">
        <v>0</v>
      </c>
      <c r="I10" s="25">
        <f t="shared" si="3"/>
        <v>0</v>
      </c>
      <c r="J10" s="25">
        <f t="shared" si="4"/>
        <v>0</v>
      </c>
      <c r="K10" s="27">
        <f t="shared" si="5"/>
        <v>0</v>
      </c>
      <c r="L10" s="268"/>
      <c r="M10" s="8"/>
      <c r="N10" s="334" t="s">
        <v>131</v>
      </c>
      <c r="O10" s="330"/>
    </row>
    <row r="11" spans="1:15" ht="13.5" x14ac:dyDescent="0.25">
      <c r="A11" s="22">
        <v>5</v>
      </c>
      <c r="B11" s="22"/>
      <c r="C11" s="326">
        <f>SUM(CAIXAI!H12:I12)</f>
        <v>0</v>
      </c>
      <c r="D11" s="92">
        <v>43980</v>
      </c>
      <c r="E11" s="134">
        <f t="shared" si="0"/>
        <v>0</v>
      </c>
      <c r="F11" s="136">
        <f t="shared" si="1"/>
        <v>0</v>
      </c>
      <c r="G11" s="210">
        <f t="shared" si="2"/>
        <v>0</v>
      </c>
      <c r="H11" s="207">
        <v>0</v>
      </c>
      <c r="I11" s="25">
        <f t="shared" si="3"/>
        <v>0</v>
      </c>
      <c r="J11" s="25">
        <f t="shared" si="4"/>
        <v>0</v>
      </c>
      <c r="K11" s="27">
        <f t="shared" si="5"/>
        <v>0</v>
      </c>
      <c r="L11" s="268"/>
      <c r="M11" s="8"/>
      <c r="N11" s="335" t="s">
        <v>71</v>
      </c>
      <c r="O11" s="330"/>
    </row>
    <row r="12" spans="1:15" ht="13.5" x14ac:dyDescent="0.25">
      <c r="A12" s="22">
        <v>6</v>
      </c>
      <c r="B12" s="22"/>
      <c r="C12" s="24">
        <f>SUM(CAIXAI!H13:I13)</f>
        <v>0</v>
      </c>
      <c r="D12" s="92">
        <v>44012</v>
      </c>
      <c r="E12" s="134">
        <f t="shared" si="0"/>
        <v>0</v>
      </c>
      <c r="F12" s="136">
        <f t="shared" si="1"/>
        <v>0</v>
      </c>
      <c r="G12" s="210">
        <f t="shared" si="2"/>
        <v>0</v>
      </c>
      <c r="H12" s="207">
        <v>0</v>
      </c>
      <c r="I12" s="25">
        <f t="shared" si="3"/>
        <v>0</v>
      </c>
      <c r="J12" s="25">
        <f t="shared" si="4"/>
        <v>0</v>
      </c>
      <c r="K12" s="27">
        <f t="shared" si="5"/>
        <v>0</v>
      </c>
      <c r="L12" s="268"/>
      <c r="M12" s="8"/>
      <c r="N12" s="334" t="s">
        <v>118</v>
      </c>
      <c r="O12" s="330"/>
    </row>
    <row r="13" spans="1:15" ht="13.5" x14ac:dyDescent="0.25">
      <c r="A13" s="22">
        <v>7</v>
      </c>
      <c r="B13" s="22"/>
      <c r="C13" s="24">
        <f>SUM(CAIXAI!H14:I14)</f>
        <v>0</v>
      </c>
      <c r="D13" s="92">
        <v>44043</v>
      </c>
      <c r="E13" s="134">
        <f t="shared" si="0"/>
        <v>0</v>
      </c>
      <c r="F13" s="136">
        <f t="shared" si="1"/>
        <v>0</v>
      </c>
      <c r="G13" s="210">
        <f t="shared" si="2"/>
        <v>0</v>
      </c>
      <c r="H13" s="207">
        <v>0</v>
      </c>
      <c r="I13" s="25">
        <f t="shared" si="3"/>
        <v>0</v>
      </c>
      <c r="J13" s="25">
        <f t="shared" si="4"/>
        <v>0</v>
      </c>
      <c r="K13" s="27">
        <f t="shared" si="5"/>
        <v>0</v>
      </c>
      <c r="L13" s="268"/>
      <c r="M13" s="8"/>
      <c r="N13" s="334" t="s">
        <v>134</v>
      </c>
      <c r="O13" s="330"/>
    </row>
    <row r="14" spans="1:15" ht="13.5" x14ac:dyDescent="0.25">
      <c r="A14" s="22">
        <v>8</v>
      </c>
      <c r="B14" s="22"/>
      <c r="C14" s="24">
        <f>SUM(CAIXAI!H15:I15)</f>
        <v>0</v>
      </c>
      <c r="D14" s="92">
        <v>44074</v>
      </c>
      <c r="E14" s="134">
        <f t="shared" si="0"/>
        <v>0</v>
      </c>
      <c r="F14" s="136">
        <f t="shared" si="1"/>
        <v>0</v>
      </c>
      <c r="G14" s="210">
        <f t="shared" si="2"/>
        <v>0</v>
      </c>
      <c r="H14" s="207">
        <v>0</v>
      </c>
      <c r="I14" s="25">
        <f t="shared" si="3"/>
        <v>0</v>
      </c>
      <c r="J14" s="25">
        <f t="shared" si="4"/>
        <v>0</v>
      </c>
      <c r="K14" s="27">
        <f t="shared" si="5"/>
        <v>0</v>
      </c>
      <c r="L14" s="268"/>
      <c r="M14" s="8"/>
      <c r="N14" s="334" t="s">
        <v>28</v>
      </c>
      <c r="O14" s="330"/>
    </row>
    <row r="15" spans="1:15" ht="13.5" x14ac:dyDescent="0.25">
      <c r="A15" s="22">
        <v>9</v>
      </c>
      <c r="B15" s="22"/>
      <c r="C15" s="24">
        <f>SUM(CAIXAI!H16:I16)</f>
        <v>0</v>
      </c>
      <c r="D15" s="92">
        <v>44104</v>
      </c>
      <c r="E15" s="134">
        <f t="shared" si="0"/>
        <v>0</v>
      </c>
      <c r="F15" s="136">
        <f t="shared" si="1"/>
        <v>0</v>
      </c>
      <c r="G15" s="210">
        <f t="shared" si="2"/>
        <v>0</v>
      </c>
      <c r="H15" s="207">
        <v>0</v>
      </c>
      <c r="I15" s="25">
        <f t="shared" si="3"/>
        <v>0</v>
      </c>
      <c r="J15" s="25">
        <f t="shared" si="4"/>
        <v>0</v>
      </c>
      <c r="K15" s="27">
        <f t="shared" si="5"/>
        <v>0</v>
      </c>
      <c r="L15" s="268"/>
      <c r="M15" s="8"/>
    </row>
    <row r="16" spans="1:15" ht="13.5" x14ac:dyDescent="0.25">
      <c r="A16" s="22">
        <v>10</v>
      </c>
      <c r="B16" s="22"/>
      <c r="C16" s="24">
        <f>SUM(CAIXAI!H17:I17)</f>
        <v>0</v>
      </c>
      <c r="D16" s="92">
        <v>44134</v>
      </c>
      <c r="E16" s="134">
        <f t="shared" si="0"/>
        <v>0</v>
      </c>
      <c r="F16" s="136">
        <f t="shared" si="1"/>
        <v>0</v>
      </c>
      <c r="G16" s="210">
        <f t="shared" si="2"/>
        <v>0</v>
      </c>
      <c r="H16" s="207">
        <v>0</v>
      </c>
      <c r="I16" s="25">
        <f t="shared" si="3"/>
        <v>0</v>
      </c>
      <c r="J16" s="25">
        <f t="shared" si="4"/>
        <v>0</v>
      </c>
      <c r="K16" s="27">
        <f t="shared" si="5"/>
        <v>0</v>
      </c>
      <c r="L16" s="268"/>
      <c r="M16" s="8"/>
    </row>
    <row r="17" spans="1:13" ht="13.5" x14ac:dyDescent="0.25">
      <c r="A17" s="22">
        <v>11</v>
      </c>
      <c r="B17" s="22"/>
      <c r="C17" s="24">
        <f>SUM(CAIXAI!H18:I18)</f>
        <v>0</v>
      </c>
      <c r="D17" s="92">
        <v>44165</v>
      </c>
      <c r="E17" s="135">
        <f t="shared" si="0"/>
        <v>0</v>
      </c>
      <c r="F17" s="137">
        <f t="shared" si="1"/>
        <v>0</v>
      </c>
      <c r="G17" s="23">
        <f t="shared" si="2"/>
        <v>0</v>
      </c>
      <c r="H17" s="207">
        <v>0</v>
      </c>
      <c r="I17" s="25">
        <f t="shared" si="3"/>
        <v>0</v>
      </c>
      <c r="J17" s="25">
        <f t="shared" si="4"/>
        <v>0</v>
      </c>
      <c r="K17" s="27">
        <f t="shared" si="5"/>
        <v>0</v>
      </c>
      <c r="L17" s="268"/>
      <c r="M17" s="8"/>
    </row>
    <row r="18" spans="1:13" ht="14.25" thickBot="1" x14ac:dyDescent="0.3">
      <c r="A18" s="22">
        <v>12</v>
      </c>
      <c r="B18" s="22"/>
      <c r="C18" s="24">
        <f>SUM(CAIXAI!H19:I19)</f>
        <v>0</v>
      </c>
      <c r="D18" s="93">
        <v>44196</v>
      </c>
      <c r="E18" s="135">
        <f t="shared" si="0"/>
        <v>0</v>
      </c>
      <c r="F18" s="137">
        <f t="shared" si="1"/>
        <v>0</v>
      </c>
      <c r="G18" s="23">
        <f t="shared" si="2"/>
        <v>0</v>
      </c>
      <c r="H18" s="207">
        <v>0</v>
      </c>
      <c r="I18" s="25">
        <f>(H18*84%)</f>
        <v>0</v>
      </c>
      <c r="J18" s="25">
        <f t="shared" si="4"/>
        <v>0</v>
      </c>
      <c r="K18" s="27">
        <f t="shared" si="5"/>
        <v>0</v>
      </c>
      <c r="L18" s="269"/>
      <c r="M18" s="8"/>
    </row>
    <row r="19" spans="1:13" s="3" customFormat="1" ht="14.25" thickBot="1" x14ac:dyDescent="0.3">
      <c r="A19" s="28"/>
      <c r="B19" s="28" t="s">
        <v>12</v>
      </c>
      <c r="C19" s="293">
        <f>SUM(C7:C18)</f>
        <v>18.829999999999998</v>
      </c>
      <c r="D19" s="29"/>
      <c r="E19" s="293">
        <f t="shared" ref="E19:J19" si="6">SUM(E7:E18)</f>
        <v>5.6489999999999991</v>
      </c>
      <c r="F19" s="293">
        <f t="shared" si="6"/>
        <v>13.180999999999997</v>
      </c>
      <c r="G19" s="294">
        <f t="shared" si="6"/>
        <v>18.829999999999998</v>
      </c>
      <c r="H19" s="295">
        <f t="shared" si="6"/>
        <v>18.829999999999998</v>
      </c>
      <c r="I19" s="295">
        <f t="shared" si="6"/>
        <v>15.817199999999998</v>
      </c>
      <c r="J19" s="295">
        <f t="shared" si="6"/>
        <v>3.0127999999999999</v>
      </c>
      <c r="K19" s="296">
        <f t="shared" si="5"/>
        <v>18.829999999999998</v>
      </c>
      <c r="L19" s="270"/>
      <c r="M19" s="8"/>
    </row>
    <row r="20" spans="1:13" ht="14.25" thickTop="1" x14ac:dyDescent="0.25">
      <c r="A20" s="30"/>
      <c r="B20" s="30"/>
      <c r="C20" s="30"/>
      <c r="D20" s="30"/>
      <c r="E20" s="30"/>
      <c r="F20" s="30"/>
      <c r="G20" s="211"/>
      <c r="H20" s="201"/>
      <c r="I20" s="31"/>
      <c r="J20" s="31"/>
      <c r="K20" s="32"/>
      <c r="L20" s="268"/>
      <c r="M20" s="8"/>
    </row>
    <row r="21" spans="1:13" ht="13.5" x14ac:dyDescent="0.25">
      <c r="A21" s="13" t="s">
        <v>23</v>
      </c>
      <c r="B21" s="280" t="s">
        <v>24</v>
      </c>
      <c r="C21" s="280" t="s">
        <v>25</v>
      </c>
      <c r="D21" s="280" t="s">
        <v>6</v>
      </c>
      <c r="E21" s="280" t="s">
        <v>14</v>
      </c>
      <c r="F21" s="280" t="s">
        <v>15</v>
      </c>
      <c r="G21" s="281" t="s">
        <v>29</v>
      </c>
      <c r="H21" s="33" t="s">
        <v>26</v>
      </c>
      <c r="I21" s="33" t="s">
        <v>27</v>
      </c>
      <c r="J21" s="33" t="s">
        <v>28</v>
      </c>
      <c r="K21" s="34" t="s">
        <v>31</v>
      </c>
      <c r="L21" s="271" t="s">
        <v>28</v>
      </c>
      <c r="M21" s="8" t="s">
        <v>138</v>
      </c>
    </row>
    <row r="22" spans="1:13" ht="13.5" x14ac:dyDescent="0.25">
      <c r="A22" s="22">
        <v>1</v>
      </c>
      <c r="B22" s="274">
        <v>18000</v>
      </c>
      <c r="C22" s="327">
        <f>SUM(PROEMI!H8:I8)</f>
        <v>5</v>
      </c>
      <c r="D22" s="275">
        <v>43861</v>
      </c>
      <c r="E22" s="277">
        <f>(C22*30%)</f>
        <v>1.5</v>
      </c>
      <c r="F22" s="279">
        <f>(C22*70%)</f>
        <v>3.5</v>
      </c>
      <c r="G22" s="210">
        <f>(E22+F22)</f>
        <v>5</v>
      </c>
      <c r="H22" s="207">
        <v>0</v>
      </c>
      <c r="I22" s="23">
        <f>(H22*80%)</f>
        <v>0</v>
      </c>
      <c r="J22" s="23">
        <f>(H22*20%)</f>
        <v>0</v>
      </c>
      <c r="K22" s="27">
        <f>(I22+J22)</f>
        <v>0</v>
      </c>
      <c r="L22" s="268"/>
      <c r="M22" s="8" t="s">
        <v>139</v>
      </c>
    </row>
    <row r="23" spans="1:13" ht="13.5" x14ac:dyDescent="0.25">
      <c r="A23" s="22">
        <v>2</v>
      </c>
      <c r="B23" s="22"/>
      <c r="C23" s="327">
        <f>SUM(PROEMI!H9:I9)</f>
        <v>0</v>
      </c>
      <c r="D23" s="92">
        <v>43889</v>
      </c>
      <c r="E23" s="136">
        <f t="shared" ref="E23:E33" si="7">(C23*30%)</f>
        <v>0</v>
      </c>
      <c r="F23" s="138">
        <f t="shared" ref="F23:F33" si="8">(C23*70%)</f>
        <v>0</v>
      </c>
      <c r="G23" s="210">
        <f t="shared" ref="G23:G33" si="9">(E23+F23)</f>
        <v>0</v>
      </c>
      <c r="H23" s="207">
        <v>0</v>
      </c>
      <c r="I23" s="23">
        <f t="shared" ref="I23:I33" si="10">(H23*80%)</f>
        <v>0</v>
      </c>
      <c r="J23" s="23">
        <f t="shared" ref="J23:J33" si="11">(H23*20%)</f>
        <v>0</v>
      </c>
      <c r="K23" s="27">
        <f t="shared" ref="K23:K33" si="12">(I23+J23)</f>
        <v>0</v>
      </c>
      <c r="L23" s="268"/>
      <c r="M23" s="8"/>
    </row>
    <row r="24" spans="1:13" ht="13.5" x14ac:dyDescent="0.25">
      <c r="A24" s="22">
        <v>3</v>
      </c>
      <c r="B24" s="22"/>
      <c r="C24" s="327">
        <f>SUM(PROEMI!H10:I10)</f>
        <v>0</v>
      </c>
      <c r="D24" s="92">
        <v>43921</v>
      </c>
      <c r="E24" s="136">
        <f t="shared" si="7"/>
        <v>0</v>
      </c>
      <c r="F24" s="138">
        <f t="shared" si="8"/>
        <v>0</v>
      </c>
      <c r="G24" s="210">
        <f t="shared" si="9"/>
        <v>0</v>
      </c>
      <c r="H24" s="207">
        <v>0</v>
      </c>
      <c r="I24" s="23">
        <f t="shared" si="10"/>
        <v>0</v>
      </c>
      <c r="J24" s="23">
        <f t="shared" si="11"/>
        <v>0</v>
      </c>
      <c r="K24" s="27">
        <f t="shared" si="12"/>
        <v>0</v>
      </c>
      <c r="L24" s="268"/>
      <c r="M24" s="8"/>
    </row>
    <row r="25" spans="1:13" ht="13.5" x14ac:dyDescent="0.25">
      <c r="A25" s="22">
        <v>4</v>
      </c>
      <c r="B25" s="22"/>
      <c r="C25" s="327">
        <f>SUM(PROEMI!H11:I11)</f>
        <v>0</v>
      </c>
      <c r="D25" s="92">
        <v>43951</v>
      </c>
      <c r="E25" s="136">
        <f t="shared" si="7"/>
        <v>0</v>
      </c>
      <c r="F25" s="138">
        <f t="shared" si="8"/>
        <v>0</v>
      </c>
      <c r="G25" s="210">
        <f t="shared" si="9"/>
        <v>0</v>
      </c>
      <c r="H25" s="207">
        <v>0</v>
      </c>
      <c r="I25" s="23">
        <f t="shared" si="10"/>
        <v>0</v>
      </c>
      <c r="J25" s="23">
        <f t="shared" si="11"/>
        <v>0</v>
      </c>
      <c r="K25" s="27">
        <f t="shared" si="12"/>
        <v>0</v>
      </c>
      <c r="L25" s="268"/>
      <c r="M25" s="8"/>
    </row>
    <row r="26" spans="1:13" ht="13.5" x14ac:dyDescent="0.25">
      <c r="A26" s="22">
        <v>5</v>
      </c>
      <c r="B26" s="22"/>
      <c r="C26" s="327">
        <f>SUM(PROEMI!H12:I12)</f>
        <v>0</v>
      </c>
      <c r="D26" s="92">
        <v>43980</v>
      </c>
      <c r="E26" s="136">
        <f t="shared" si="7"/>
        <v>0</v>
      </c>
      <c r="F26" s="138">
        <f t="shared" si="8"/>
        <v>0</v>
      </c>
      <c r="G26" s="210">
        <f t="shared" si="9"/>
        <v>0</v>
      </c>
      <c r="H26" s="207">
        <v>0</v>
      </c>
      <c r="I26" s="23">
        <f t="shared" si="10"/>
        <v>0</v>
      </c>
      <c r="J26" s="23">
        <f t="shared" si="11"/>
        <v>0</v>
      </c>
      <c r="K26" s="27">
        <f t="shared" si="12"/>
        <v>0</v>
      </c>
      <c r="L26" s="268"/>
      <c r="M26" s="8"/>
    </row>
    <row r="27" spans="1:13" ht="13.5" x14ac:dyDescent="0.25">
      <c r="A27" s="22">
        <v>6</v>
      </c>
      <c r="B27" s="22"/>
      <c r="C27" s="25">
        <f>SUM(PROEMI!H13:I13)</f>
        <v>0</v>
      </c>
      <c r="D27" s="92">
        <v>44012</v>
      </c>
      <c r="E27" s="136">
        <f t="shared" si="7"/>
        <v>0</v>
      </c>
      <c r="F27" s="138">
        <f t="shared" si="8"/>
        <v>0</v>
      </c>
      <c r="G27" s="210">
        <f t="shared" si="9"/>
        <v>0</v>
      </c>
      <c r="H27" s="207">
        <v>0</v>
      </c>
      <c r="I27" s="23">
        <f t="shared" si="10"/>
        <v>0</v>
      </c>
      <c r="J27" s="23">
        <f t="shared" si="11"/>
        <v>0</v>
      </c>
      <c r="K27" s="27">
        <f t="shared" si="12"/>
        <v>0</v>
      </c>
      <c r="L27" s="268"/>
      <c r="M27" s="8"/>
    </row>
    <row r="28" spans="1:13" ht="13.5" x14ac:dyDescent="0.25">
      <c r="A28" s="22">
        <v>7</v>
      </c>
      <c r="B28" s="22"/>
      <c r="C28" s="25">
        <f>SUM(PROEMI!H14:I14)</f>
        <v>0</v>
      </c>
      <c r="D28" s="92">
        <v>44043</v>
      </c>
      <c r="E28" s="136">
        <f t="shared" si="7"/>
        <v>0</v>
      </c>
      <c r="F28" s="138">
        <f t="shared" si="8"/>
        <v>0</v>
      </c>
      <c r="G28" s="210">
        <f t="shared" si="9"/>
        <v>0</v>
      </c>
      <c r="H28" s="207">
        <v>0</v>
      </c>
      <c r="I28" s="23">
        <f t="shared" si="10"/>
        <v>0</v>
      </c>
      <c r="J28" s="23">
        <f t="shared" si="11"/>
        <v>0</v>
      </c>
      <c r="K28" s="27">
        <f t="shared" si="12"/>
        <v>0</v>
      </c>
      <c r="L28" s="268"/>
      <c r="M28" s="8"/>
    </row>
    <row r="29" spans="1:13" ht="13.5" x14ac:dyDescent="0.25">
      <c r="A29" s="22">
        <v>8</v>
      </c>
      <c r="B29" s="22"/>
      <c r="C29" s="25">
        <f>SUM(PROEMI!H15:I15)</f>
        <v>0</v>
      </c>
      <c r="D29" s="92">
        <v>44074</v>
      </c>
      <c r="E29" s="136">
        <f t="shared" si="7"/>
        <v>0</v>
      </c>
      <c r="F29" s="138">
        <f t="shared" si="8"/>
        <v>0</v>
      </c>
      <c r="G29" s="210">
        <f t="shared" si="9"/>
        <v>0</v>
      </c>
      <c r="H29" s="207">
        <v>0</v>
      </c>
      <c r="I29" s="23">
        <f t="shared" si="10"/>
        <v>0</v>
      </c>
      <c r="J29" s="23">
        <f t="shared" si="11"/>
        <v>0</v>
      </c>
      <c r="K29" s="27">
        <f t="shared" si="12"/>
        <v>0</v>
      </c>
      <c r="L29" s="268"/>
      <c r="M29" s="8"/>
    </row>
    <row r="30" spans="1:13" ht="13.5" x14ac:dyDescent="0.25">
      <c r="A30" s="22">
        <v>9</v>
      </c>
      <c r="B30" s="22"/>
      <c r="C30" s="25">
        <f>SUM(PROEMI!H16:I16)</f>
        <v>0</v>
      </c>
      <c r="D30" s="92">
        <v>44104</v>
      </c>
      <c r="E30" s="136">
        <f t="shared" si="7"/>
        <v>0</v>
      </c>
      <c r="F30" s="138">
        <f t="shared" si="8"/>
        <v>0</v>
      </c>
      <c r="G30" s="210">
        <f t="shared" si="9"/>
        <v>0</v>
      </c>
      <c r="H30" s="207">
        <v>0</v>
      </c>
      <c r="I30" s="23">
        <f t="shared" si="10"/>
        <v>0</v>
      </c>
      <c r="J30" s="23">
        <f t="shared" si="11"/>
        <v>0</v>
      </c>
      <c r="K30" s="27">
        <f t="shared" si="12"/>
        <v>0</v>
      </c>
      <c r="L30" s="268"/>
      <c r="M30" s="8"/>
    </row>
    <row r="31" spans="1:13" ht="13.5" x14ac:dyDescent="0.25">
      <c r="A31" s="22">
        <v>10</v>
      </c>
      <c r="B31" s="22"/>
      <c r="C31" s="25">
        <f>SUM(PROEMI!H17:I17)</f>
        <v>0</v>
      </c>
      <c r="D31" s="92">
        <v>44134</v>
      </c>
      <c r="E31" s="136">
        <f t="shared" si="7"/>
        <v>0</v>
      </c>
      <c r="F31" s="138">
        <f t="shared" si="8"/>
        <v>0</v>
      </c>
      <c r="G31" s="210">
        <f t="shared" si="9"/>
        <v>0</v>
      </c>
      <c r="H31" s="207">
        <v>0</v>
      </c>
      <c r="I31" s="23">
        <f t="shared" si="10"/>
        <v>0</v>
      </c>
      <c r="J31" s="23">
        <f t="shared" si="11"/>
        <v>0</v>
      </c>
      <c r="K31" s="27">
        <f t="shared" si="12"/>
        <v>0</v>
      </c>
      <c r="L31" s="268"/>
      <c r="M31" s="8"/>
    </row>
    <row r="32" spans="1:13" ht="13.5" x14ac:dyDescent="0.25">
      <c r="A32" s="22">
        <v>11</v>
      </c>
      <c r="B32" s="22"/>
      <c r="C32" s="25">
        <f>SUM(PROEMI!H18:I18)</f>
        <v>0</v>
      </c>
      <c r="D32" s="92">
        <v>44165</v>
      </c>
      <c r="E32" s="136">
        <f t="shared" si="7"/>
        <v>0</v>
      </c>
      <c r="F32" s="138">
        <f t="shared" si="8"/>
        <v>0</v>
      </c>
      <c r="G32" s="210">
        <f t="shared" si="9"/>
        <v>0</v>
      </c>
      <c r="H32" s="207">
        <v>0</v>
      </c>
      <c r="I32" s="23">
        <f t="shared" si="10"/>
        <v>0</v>
      </c>
      <c r="J32" s="23">
        <f t="shared" si="11"/>
        <v>0</v>
      </c>
      <c r="K32" s="27">
        <f t="shared" si="12"/>
        <v>0</v>
      </c>
      <c r="L32" s="268"/>
      <c r="M32" s="8"/>
    </row>
    <row r="33" spans="1:13" ht="14.25" thickBot="1" x14ac:dyDescent="0.3">
      <c r="A33" s="22">
        <v>12</v>
      </c>
      <c r="B33" s="22"/>
      <c r="C33" s="25">
        <f>SUM(PROEMI!H19:I19)</f>
        <v>0</v>
      </c>
      <c r="D33" s="93">
        <v>44196</v>
      </c>
      <c r="E33" s="136">
        <f t="shared" si="7"/>
        <v>0</v>
      </c>
      <c r="F33" s="138">
        <f t="shared" si="8"/>
        <v>0</v>
      </c>
      <c r="G33" s="210">
        <f t="shared" si="9"/>
        <v>0</v>
      </c>
      <c r="H33" s="207">
        <v>0</v>
      </c>
      <c r="I33" s="23">
        <f t="shared" si="10"/>
        <v>0</v>
      </c>
      <c r="J33" s="23">
        <f t="shared" si="11"/>
        <v>0</v>
      </c>
      <c r="K33" s="27">
        <f t="shared" si="12"/>
        <v>0</v>
      </c>
      <c r="L33" s="272"/>
      <c r="M33" s="8"/>
    </row>
    <row r="34" spans="1:13" s="3" customFormat="1" ht="14.25" thickBot="1" x14ac:dyDescent="0.3">
      <c r="A34" s="28"/>
      <c r="B34" s="28"/>
      <c r="C34" s="290">
        <f>SUM(C22:C33)</f>
        <v>5</v>
      </c>
      <c r="D34" s="28"/>
      <c r="E34" s="291">
        <f>SUM(E22:E33)</f>
        <v>1.5</v>
      </c>
      <c r="F34" s="291">
        <f>SUM(F22:F33)</f>
        <v>3.5</v>
      </c>
      <c r="G34" s="292">
        <f>SUM(G22:G33)</f>
        <v>5</v>
      </c>
      <c r="H34" s="15"/>
      <c r="I34" s="15"/>
      <c r="J34" s="15"/>
      <c r="K34" s="16"/>
      <c r="L34" s="270"/>
      <c r="M34" s="8"/>
    </row>
    <row r="35" spans="1:13" ht="14.25" thickTop="1" x14ac:dyDescent="0.25">
      <c r="A35" s="30"/>
      <c r="B35" s="30"/>
      <c r="C35" s="30"/>
      <c r="D35" s="30"/>
      <c r="E35" s="30"/>
      <c r="F35" s="30"/>
      <c r="G35" s="211"/>
      <c r="H35" s="201"/>
      <c r="I35" s="30"/>
      <c r="J35" s="30"/>
      <c r="K35" s="35"/>
      <c r="L35" s="268"/>
      <c r="M35" s="8"/>
    </row>
    <row r="36" spans="1:13" ht="13.5" x14ac:dyDescent="0.25">
      <c r="A36" s="13" t="s">
        <v>23</v>
      </c>
      <c r="B36" s="280" t="s">
        <v>24</v>
      </c>
      <c r="C36" s="280" t="s">
        <v>25</v>
      </c>
      <c r="D36" s="280" t="s">
        <v>6</v>
      </c>
      <c r="E36" s="280" t="s">
        <v>14</v>
      </c>
      <c r="F36" s="280" t="s">
        <v>15</v>
      </c>
      <c r="G36" s="281" t="s">
        <v>29</v>
      </c>
      <c r="H36" s="213" t="s">
        <v>33</v>
      </c>
      <c r="I36" s="202"/>
      <c r="J36" s="202"/>
      <c r="K36" s="202"/>
      <c r="L36" s="273"/>
      <c r="M36" s="8"/>
    </row>
    <row r="37" spans="1:13" ht="13.5" x14ac:dyDescent="0.25">
      <c r="A37" s="22">
        <v>1</v>
      </c>
      <c r="B37" s="274">
        <v>18000</v>
      </c>
      <c r="C37" s="325">
        <f>SUM(PNAE!H8:I8)</f>
        <v>1</v>
      </c>
      <c r="D37" s="275">
        <v>43861</v>
      </c>
      <c r="E37" s="282">
        <f>(C37*30%)</f>
        <v>0.3</v>
      </c>
      <c r="F37" s="283">
        <f>(C37*70%)</f>
        <v>0.7</v>
      </c>
      <c r="G37" s="210">
        <f>(E37+F37)</f>
        <v>1</v>
      </c>
      <c r="H37" s="258"/>
      <c r="I37" s="203"/>
      <c r="J37" s="203"/>
      <c r="K37" s="203"/>
      <c r="L37" s="268"/>
      <c r="M37" s="8"/>
    </row>
    <row r="38" spans="1:13" ht="13.5" x14ac:dyDescent="0.25">
      <c r="A38" s="22">
        <v>2</v>
      </c>
      <c r="B38" s="22"/>
      <c r="C38" s="324">
        <f>SUM(PNAE!H9:I9)</f>
        <v>0</v>
      </c>
      <c r="D38" s="92">
        <v>43889</v>
      </c>
      <c r="E38" s="135">
        <f t="shared" ref="E38:E48" si="13">(C38*30%)</f>
        <v>0</v>
      </c>
      <c r="F38" s="137">
        <f t="shared" ref="F38:F48" si="14">(C38*70%)</f>
        <v>0</v>
      </c>
      <c r="G38" s="210">
        <f t="shared" ref="G38:G49" si="15">(E38+F38)</f>
        <v>0</v>
      </c>
      <c r="H38" s="203"/>
      <c r="I38" s="203"/>
      <c r="J38" s="203"/>
      <c r="K38" s="203"/>
      <c r="L38" s="268"/>
      <c r="M38" s="8"/>
    </row>
    <row r="39" spans="1:13" ht="13.5" x14ac:dyDescent="0.25">
      <c r="A39" s="22">
        <v>3</v>
      </c>
      <c r="B39" s="22"/>
      <c r="C39" s="324">
        <f>SUM(PNAE!H10:I10)</f>
        <v>0</v>
      </c>
      <c r="D39" s="92">
        <v>43921</v>
      </c>
      <c r="E39" s="135">
        <f t="shared" si="13"/>
        <v>0</v>
      </c>
      <c r="F39" s="137">
        <f t="shared" si="14"/>
        <v>0</v>
      </c>
      <c r="G39" s="210">
        <f t="shared" si="15"/>
        <v>0</v>
      </c>
      <c r="H39" s="203"/>
      <c r="I39" s="203"/>
      <c r="J39" s="203"/>
      <c r="K39" s="203"/>
      <c r="L39" s="268"/>
      <c r="M39" s="8"/>
    </row>
    <row r="40" spans="1:13" ht="13.5" x14ac:dyDescent="0.25">
      <c r="A40" s="22">
        <v>4</v>
      </c>
      <c r="B40" s="22"/>
      <c r="C40" s="324">
        <f>SUM(PNAE!H11:I11)</f>
        <v>0</v>
      </c>
      <c r="D40" s="92">
        <v>43951</v>
      </c>
      <c r="E40" s="135">
        <f t="shared" si="13"/>
        <v>0</v>
      </c>
      <c r="F40" s="137">
        <f t="shared" si="14"/>
        <v>0</v>
      </c>
      <c r="G40" s="210">
        <f t="shared" si="15"/>
        <v>0</v>
      </c>
      <c r="H40" s="203"/>
      <c r="I40" s="203"/>
      <c r="J40" s="203"/>
      <c r="K40" s="203"/>
      <c r="L40" s="268"/>
      <c r="M40" s="8"/>
    </row>
    <row r="41" spans="1:13" ht="13.5" x14ac:dyDescent="0.25">
      <c r="A41" s="22">
        <v>5</v>
      </c>
      <c r="B41" s="22"/>
      <c r="C41" s="324">
        <f>SUM(PNAE!H12:I12)</f>
        <v>0</v>
      </c>
      <c r="D41" s="92">
        <v>43980</v>
      </c>
      <c r="E41" s="135">
        <f t="shared" si="13"/>
        <v>0</v>
      </c>
      <c r="F41" s="137">
        <f t="shared" si="14"/>
        <v>0</v>
      </c>
      <c r="G41" s="210">
        <f t="shared" si="15"/>
        <v>0</v>
      </c>
      <c r="H41" s="203"/>
      <c r="I41" s="203"/>
      <c r="J41" s="203"/>
      <c r="K41" s="203"/>
      <c r="L41" s="268"/>
      <c r="M41" s="8"/>
    </row>
    <row r="42" spans="1:13" ht="13.5" x14ac:dyDescent="0.25">
      <c r="A42" s="22">
        <v>6</v>
      </c>
      <c r="B42" s="22"/>
      <c r="C42" s="36">
        <f>SUM(PNAE!H13:I13)</f>
        <v>0</v>
      </c>
      <c r="D42" s="92">
        <v>44012</v>
      </c>
      <c r="E42" s="135">
        <f t="shared" si="13"/>
        <v>0</v>
      </c>
      <c r="F42" s="137">
        <f t="shared" si="14"/>
        <v>0</v>
      </c>
      <c r="G42" s="210">
        <f t="shared" si="15"/>
        <v>0</v>
      </c>
      <c r="H42" s="203"/>
      <c r="I42" s="203"/>
      <c r="J42" s="203"/>
      <c r="K42" s="203"/>
      <c r="L42" s="268"/>
      <c r="M42" s="8"/>
    </row>
    <row r="43" spans="1:13" ht="13.5" x14ac:dyDescent="0.25">
      <c r="A43" s="22">
        <v>7</v>
      </c>
      <c r="B43" s="22"/>
      <c r="C43" s="36">
        <f>SUM(PNAE!H14:I14)</f>
        <v>0</v>
      </c>
      <c r="D43" s="92">
        <v>44043</v>
      </c>
      <c r="E43" s="135">
        <f t="shared" si="13"/>
        <v>0</v>
      </c>
      <c r="F43" s="137">
        <f t="shared" si="14"/>
        <v>0</v>
      </c>
      <c r="G43" s="210">
        <f t="shared" si="15"/>
        <v>0</v>
      </c>
      <c r="H43" s="203"/>
      <c r="I43" s="203"/>
      <c r="J43" s="203"/>
      <c r="K43" s="203"/>
      <c r="L43" s="268"/>
      <c r="M43" s="8"/>
    </row>
    <row r="44" spans="1:13" ht="13.5" x14ac:dyDescent="0.25">
      <c r="A44" s="22">
        <v>8</v>
      </c>
      <c r="B44" s="22"/>
      <c r="C44" s="36">
        <f>SUM(PNAE!H15:I15)</f>
        <v>0</v>
      </c>
      <c r="D44" s="92">
        <v>44074</v>
      </c>
      <c r="E44" s="135">
        <f t="shared" si="13"/>
        <v>0</v>
      </c>
      <c r="F44" s="137">
        <f t="shared" si="14"/>
        <v>0</v>
      </c>
      <c r="G44" s="210">
        <f t="shared" si="15"/>
        <v>0</v>
      </c>
      <c r="H44" s="203"/>
      <c r="I44" s="203"/>
      <c r="J44" s="203"/>
      <c r="K44" s="203"/>
      <c r="L44" s="268"/>
      <c r="M44" s="8"/>
    </row>
    <row r="45" spans="1:13" ht="13.5" x14ac:dyDescent="0.25">
      <c r="A45" s="22">
        <v>9</v>
      </c>
      <c r="B45" s="22"/>
      <c r="C45" s="36">
        <f>SUM(PNAE!H16:I16)</f>
        <v>0</v>
      </c>
      <c r="D45" s="92">
        <v>44104</v>
      </c>
      <c r="E45" s="135">
        <f t="shared" si="13"/>
        <v>0</v>
      </c>
      <c r="F45" s="137">
        <f t="shared" si="14"/>
        <v>0</v>
      </c>
      <c r="G45" s="210">
        <f t="shared" si="15"/>
        <v>0</v>
      </c>
      <c r="H45" s="203"/>
      <c r="I45" s="203"/>
      <c r="J45" s="203"/>
      <c r="K45" s="203"/>
      <c r="L45" s="268"/>
      <c r="M45" s="8"/>
    </row>
    <row r="46" spans="1:13" ht="13.5" x14ac:dyDescent="0.25">
      <c r="A46" s="22">
        <v>10</v>
      </c>
      <c r="B46" s="22"/>
      <c r="C46" s="36">
        <f>SUM(PNAE!H17:I17)</f>
        <v>0</v>
      </c>
      <c r="D46" s="92">
        <v>44134</v>
      </c>
      <c r="E46" s="135">
        <f t="shared" si="13"/>
        <v>0</v>
      </c>
      <c r="F46" s="137">
        <f t="shared" si="14"/>
        <v>0</v>
      </c>
      <c r="G46" s="210">
        <f t="shared" si="15"/>
        <v>0</v>
      </c>
      <c r="H46" s="203"/>
      <c r="I46" s="203"/>
      <c r="J46" s="203"/>
      <c r="K46" s="203"/>
      <c r="L46" s="268"/>
      <c r="M46" s="8"/>
    </row>
    <row r="47" spans="1:13" ht="13.5" x14ac:dyDescent="0.25">
      <c r="A47" s="22">
        <v>11</v>
      </c>
      <c r="B47" s="22"/>
      <c r="C47" s="36">
        <f>SUM(PNAE!H18:I18)</f>
        <v>0</v>
      </c>
      <c r="D47" s="92">
        <v>44165</v>
      </c>
      <c r="E47" s="135">
        <f t="shared" si="13"/>
        <v>0</v>
      </c>
      <c r="F47" s="137">
        <f t="shared" si="14"/>
        <v>0</v>
      </c>
      <c r="G47" s="210">
        <f t="shared" si="15"/>
        <v>0</v>
      </c>
      <c r="H47" s="203"/>
      <c r="I47" s="203"/>
      <c r="J47" s="203"/>
      <c r="K47" s="203"/>
      <c r="L47" s="268"/>
      <c r="M47" s="8"/>
    </row>
    <row r="48" spans="1:13" ht="14.25" thickBot="1" x14ac:dyDescent="0.3">
      <c r="A48" s="22">
        <v>12</v>
      </c>
      <c r="B48" s="22"/>
      <c r="C48" s="36">
        <f>SUM(PNAE!H19:I19)</f>
        <v>0</v>
      </c>
      <c r="D48" s="93">
        <v>44196</v>
      </c>
      <c r="E48" s="135">
        <f t="shared" si="13"/>
        <v>0</v>
      </c>
      <c r="F48" s="137">
        <f t="shared" si="14"/>
        <v>0</v>
      </c>
      <c r="G48" s="210">
        <f t="shared" si="15"/>
        <v>0</v>
      </c>
      <c r="H48" s="203"/>
      <c r="I48" s="203"/>
      <c r="J48" s="203"/>
      <c r="K48" s="203"/>
      <c r="L48" s="268"/>
      <c r="M48" s="8"/>
    </row>
    <row r="49" spans="1:13" s="3" customFormat="1" ht="14.25" thickBot="1" x14ac:dyDescent="0.3">
      <c r="A49" s="28"/>
      <c r="B49" s="28"/>
      <c r="C49" s="288">
        <f>SUM(C37:C48)</f>
        <v>1</v>
      </c>
      <c r="D49" s="29"/>
      <c r="E49" s="288">
        <f>SUM(E37:E48)</f>
        <v>0.3</v>
      </c>
      <c r="F49" s="288">
        <f>SUM(F37:F48)</f>
        <v>0.7</v>
      </c>
      <c r="G49" s="289">
        <f t="shared" si="15"/>
        <v>1</v>
      </c>
      <c r="H49" s="203"/>
      <c r="I49" s="203"/>
      <c r="J49" s="203"/>
      <c r="K49" s="203"/>
      <c r="L49" s="268"/>
      <c r="M49" s="8"/>
    </row>
    <row r="50" spans="1:13" ht="14.25" thickTop="1" x14ac:dyDescent="0.25">
      <c r="A50" s="30"/>
      <c r="B50" s="30"/>
      <c r="C50" s="30"/>
      <c r="D50" s="30"/>
      <c r="E50" s="30"/>
      <c r="F50" s="30"/>
      <c r="G50" s="211"/>
      <c r="H50" s="204"/>
      <c r="I50" s="204"/>
      <c r="J50" s="204"/>
      <c r="K50" s="204"/>
      <c r="L50" s="268"/>
      <c r="M50" s="8"/>
    </row>
    <row r="51" spans="1:13" ht="13.5" x14ac:dyDescent="0.25">
      <c r="A51" s="13" t="s">
        <v>23</v>
      </c>
      <c r="B51" s="280" t="s">
        <v>24</v>
      </c>
      <c r="C51" s="280" t="s">
        <v>25</v>
      </c>
      <c r="D51" s="280" t="s">
        <v>6</v>
      </c>
      <c r="E51" s="280" t="s">
        <v>14</v>
      </c>
      <c r="F51" s="280" t="s">
        <v>15</v>
      </c>
      <c r="G51" s="281" t="s">
        <v>29</v>
      </c>
      <c r="H51" s="214" t="s">
        <v>32</v>
      </c>
      <c r="I51" s="202"/>
      <c r="J51" s="202"/>
      <c r="K51" s="202"/>
      <c r="L51" s="273"/>
      <c r="M51" s="8"/>
    </row>
    <row r="52" spans="1:13" ht="13.5" x14ac:dyDescent="0.25">
      <c r="A52" s="22">
        <v>1</v>
      </c>
      <c r="B52" s="274">
        <v>18000</v>
      </c>
      <c r="C52" s="322">
        <f>SUM(FAED!H8:I8)</f>
        <v>3</v>
      </c>
      <c r="D52" s="275">
        <v>43861</v>
      </c>
      <c r="E52" s="282">
        <f>(C52*3.5%)</f>
        <v>0.10500000000000001</v>
      </c>
      <c r="F52" s="283">
        <f>(C52*96.5%)</f>
        <v>2.895</v>
      </c>
      <c r="G52" s="210">
        <f>(E52+F52)</f>
        <v>3</v>
      </c>
      <c r="H52" s="260"/>
      <c r="I52" s="203"/>
      <c r="J52" s="203"/>
      <c r="K52" s="203"/>
      <c r="L52" s="268"/>
      <c r="M52" s="8"/>
    </row>
    <row r="53" spans="1:13" ht="13.5" x14ac:dyDescent="0.25">
      <c r="A53" s="22">
        <v>2</v>
      </c>
      <c r="B53" s="22"/>
      <c r="C53" s="323">
        <f>SUM(FAED!H9:I9)</f>
        <v>0</v>
      </c>
      <c r="D53" s="92">
        <v>43889</v>
      </c>
      <c r="E53" s="135">
        <f t="shared" ref="E53:E63" si="16">(C53*3.5%)</f>
        <v>0</v>
      </c>
      <c r="F53" s="137">
        <f t="shared" ref="F53:F63" si="17">(C53*96.5%)</f>
        <v>0</v>
      </c>
      <c r="G53" s="210">
        <f t="shared" ref="G53:G64" si="18">(E53+F53)</f>
        <v>0</v>
      </c>
      <c r="H53" s="203"/>
      <c r="I53" s="203"/>
      <c r="J53" s="203"/>
      <c r="K53" s="203"/>
      <c r="L53" s="268"/>
      <c r="M53" s="8"/>
    </row>
    <row r="54" spans="1:13" ht="13.5" x14ac:dyDescent="0.25">
      <c r="A54" s="22">
        <v>3</v>
      </c>
      <c r="B54" s="22"/>
      <c r="C54" s="323">
        <f>SUM(FAED!H10:I10)</f>
        <v>0</v>
      </c>
      <c r="D54" s="92">
        <v>43921</v>
      </c>
      <c r="E54" s="135">
        <f t="shared" si="16"/>
        <v>0</v>
      </c>
      <c r="F54" s="137">
        <f t="shared" si="17"/>
        <v>0</v>
      </c>
      <c r="G54" s="210">
        <f t="shared" si="18"/>
        <v>0</v>
      </c>
      <c r="H54" s="203"/>
      <c r="I54" s="203"/>
      <c r="J54" s="203"/>
      <c r="K54" s="203"/>
      <c r="L54" s="268"/>
      <c r="M54" s="8"/>
    </row>
    <row r="55" spans="1:13" ht="13.5" x14ac:dyDescent="0.25">
      <c r="A55" s="22">
        <v>4</v>
      </c>
      <c r="B55" s="22"/>
      <c r="C55" s="323">
        <f>SUM(FAED!H11:I11)</f>
        <v>0</v>
      </c>
      <c r="D55" s="92">
        <v>43951</v>
      </c>
      <c r="E55" s="135">
        <f t="shared" si="16"/>
        <v>0</v>
      </c>
      <c r="F55" s="137">
        <f t="shared" si="17"/>
        <v>0</v>
      </c>
      <c r="G55" s="210">
        <f t="shared" si="18"/>
        <v>0</v>
      </c>
      <c r="H55" s="203"/>
      <c r="I55" s="203"/>
      <c r="J55" s="203"/>
      <c r="K55" s="203"/>
      <c r="L55" s="268"/>
      <c r="M55" s="8"/>
    </row>
    <row r="56" spans="1:13" ht="13.5" x14ac:dyDescent="0.25">
      <c r="A56" s="22">
        <v>5</v>
      </c>
      <c r="B56" s="22"/>
      <c r="C56" s="323">
        <f>SUM(FAED!H12:I12)</f>
        <v>0</v>
      </c>
      <c r="D56" s="92">
        <v>43982</v>
      </c>
      <c r="E56" s="135">
        <f t="shared" si="16"/>
        <v>0</v>
      </c>
      <c r="F56" s="137">
        <f t="shared" si="17"/>
        <v>0</v>
      </c>
      <c r="G56" s="210">
        <f t="shared" si="18"/>
        <v>0</v>
      </c>
      <c r="H56" s="203"/>
      <c r="I56" s="203"/>
      <c r="J56" s="203"/>
      <c r="K56" s="203"/>
      <c r="L56" s="268"/>
      <c r="M56" s="8"/>
    </row>
    <row r="57" spans="1:13" ht="13.5" x14ac:dyDescent="0.25">
      <c r="A57" s="22">
        <v>6</v>
      </c>
      <c r="B57" s="22"/>
      <c r="C57" s="23">
        <f>SUM(FAED!H13:I13)</f>
        <v>0</v>
      </c>
      <c r="D57" s="92">
        <v>44012</v>
      </c>
      <c r="E57" s="135">
        <f t="shared" si="16"/>
        <v>0</v>
      </c>
      <c r="F57" s="137">
        <f t="shared" si="17"/>
        <v>0</v>
      </c>
      <c r="G57" s="210">
        <f t="shared" si="18"/>
        <v>0</v>
      </c>
      <c r="H57" s="203"/>
      <c r="I57" s="203"/>
      <c r="J57" s="203"/>
      <c r="K57" s="203"/>
      <c r="L57" s="268"/>
      <c r="M57" s="8"/>
    </row>
    <row r="58" spans="1:13" ht="13.5" x14ac:dyDescent="0.25">
      <c r="A58" s="22">
        <v>7</v>
      </c>
      <c r="B58" s="22"/>
      <c r="C58" s="23">
        <f>SUM(FAED!H14:I14)</f>
        <v>0</v>
      </c>
      <c r="D58" s="92">
        <v>44043</v>
      </c>
      <c r="E58" s="135">
        <f t="shared" si="16"/>
        <v>0</v>
      </c>
      <c r="F58" s="137">
        <f t="shared" si="17"/>
        <v>0</v>
      </c>
      <c r="G58" s="210">
        <f t="shared" si="18"/>
        <v>0</v>
      </c>
      <c r="H58" s="203"/>
      <c r="I58" s="203"/>
      <c r="J58" s="203"/>
      <c r="K58" s="203"/>
      <c r="L58" s="268"/>
      <c r="M58" s="8"/>
    </row>
    <row r="59" spans="1:13" ht="13.5" x14ac:dyDescent="0.25">
      <c r="A59" s="22">
        <v>8</v>
      </c>
      <c r="B59" s="22"/>
      <c r="C59" s="23">
        <f>SUM(FAED!H15:I15)</f>
        <v>0</v>
      </c>
      <c r="D59" s="92">
        <v>44074</v>
      </c>
      <c r="E59" s="135">
        <f t="shared" si="16"/>
        <v>0</v>
      </c>
      <c r="F59" s="137">
        <f t="shared" si="17"/>
        <v>0</v>
      </c>
      <c r="G59" s="210">
        <f t="shared" si="18"/>
        <v>0</v>
      </c>
      <c r="H59" s="203"/>
      <c r="I59" s="203"/>
      <c r="J59" s="203"/>
      <c r="K59" s="203"/>
      <c r="L59" s="268"/>
      <c r="M59" s="8"/>
    </row>
    <row r="60" spans="1:13" ht="13.5" x14ac:dyDescent="0.25">
      <c r="A60" s="22">
        <v>9</v>
      </c>
      <c r="B60" s="22"/>
      <c r="C60" s="23">
        <f>SUM(FAED!H16:I16)</f>
        <v>0</v>
      </c>
      <c r="D60" s="92">
        <v>44104</v>
      </c>
      <c r="E60" s="135">
        <f t="shared" si="16"/>
        <v>0</v>
      </c>
      <c r="F60" s="137">
        <f t="shared" si="17"/>
        <v>0</v>
      </c>
      <c r="G60" s="210">
        <f t="shared" si="18"/>
        <v>0</v>
      </c>
      <c r="H60" s="203"/>
      <c r="I60" s="203"/>
      <c r="J60" s="203"/>
      <c r="K60" s="203"/>
      <c r="L60" s="268"/>
      <c r="M60" s="8"/>
    </row>
    <row r="61" spans="1:13" ht="13.5" x14ac:dyDescent="0.25">
      <c r="A61" s="22">
        <v>10</v>
      </c>
      <c r="B61" s="22"/>
      <c r="C61" s="23">
        <f>SUM(FAED!H17:I17)</f>
        <v>0</v>
      </c>
      <c r="D61" s="92">
        <v>44135</v>
      </c>
      <c r="E61" s="135">
        <f t="shared" si="16"/>
        <v>0</v>
      </c>
      <c r="F61" s="137">
        <f t="shared" si="17"/>
        <v>0</v>
      </c>
      <c r="G61" s="210">
        <f t="shared" si="18"/>
        <v>0</v>
      </c>
      <c r="H61" s="203"/>
      <c r="I61" s="203"/>
      <c r="J61" s="203"/>
      <c r="K61" s="203"/>
      <c r="L61" s="268"/>
      <c r="M61" s="8"/>
    </row>
    <row r="62" spans="1:13" ht="13.5" x14ac:dyDescent="0.25">
      <c r="A62" s="22">
        <v>11</v>
      </c>
      <c r="B62" s="22"/>
      <c r="C62" s="23">
        <f>SUM(FAED!H18:I18)</f>
        <v>0</v>
      </c>
      <c r="D62" s="92">
        <v>44165</v>
      </c>
      <c r="E62" s="135">
        <f t="shared" si="16"/>
        <v>0</v>
      </c>
      <c r="F62" s="137">
        <f t="shared" si="17"/>
        <v>0</v>
      </c>
      <c r="G62" s="210">
        <f t="shared" si="18"/>
        <v>0</v>
      </c>
      <c r="H62" s="203"/>
      <c r="I62" s="203"/>
      <c r="J62" s="203"/>
      <c r="K62" s="203"/>
      <c r="L62" s="268"/>
      <c r="M62" s="8"/>
    </row>
    <row r="63" spans="1:13" ht="14.25" thickBot="1" x14ac:dyDescent="0.3">
      <c r="A63" s="22">
        <v>12</v>
      </c>
      <c r="B63" s="22"/>
      <c r="C63" s="23">
        <f>SUM(FAED!H19:I19)</f>
        <v>0</v>
      </c>
      <c r="D63" s="93">
        <v>44196</v>
      </c>
      <c r="E63" s="135">
        <f t="shared" si="16"/>
        <v>0</v>
      </c>
      <c r="F63" s="137">
        <f t="shared" si="17"/>
        <v>0</v>
      </c>
      <c r="G63" s="210">
        <f t="shared" si="18"/>
        <v>0</v>
      </c>
      <c r="H63" s="203"/>
      <c r="I63" s="203"/>
      <c r="J63" s="203"/>
      <c r="K63" s="203"/>
      <c r="L63" s="268"/>
      <c r="M63" s="8"/>
    </row>
    <row r="64" spans="1:13" s="6" customFormat="1" ht="14.25" thickBot="1" x14ac:dyDescent="0.3">
      <c r="A64" s="28"/>
      <c r="B64" s="28"/>
      <c r="C64" s="293">
        <f>SUM(C52:C63)</f>
        <v>3</v>
      </c>
      <c r="D64" s="28"/>
      <c r="E64" s="293">
        <f>SUM(E52:E63)</f>
        <v>0.10500000000000001</v>
      </c>
      <c r="F64" s="305">
        <f>SUM(F52:F63)</f>
        <v>2.895</v>
      </c>
      <c r="G64" s="306">
        <f t="shared" si="18"/>
        <v>3</v>
      </c>
      <c r="H64" s="203"/>
      <c r="I64" s="203"/>
      <c r="J64" s="203"/>
      <c r="K64" s="203"/>
      <c r="L64" s="268"/>
      <c r="M64" s="8"/>
    </row>
    <row r="65" spans="1:13" ht="14.25" thickTop="1" x14ac:dyDescent="0.25">
      <c r="A65" s="30"/>
      <c r="B65" s="30"/>
      <c r="C65" s="30"/>
      <c r="D65" s="30"/>
      <c r="E65" s="30"/>
      <c r="F65" s="30"/>
      <c r="G65" s="211"/>
      <c r="H65" s="204"/>
      <c r="I65" s="204"/>
      <c r="J65" s="204"/>
      <c r="K65" s="204"/>
      <c r="L65" s="268"/>
      <c r="M65" s="8"/>
    </row>
    <row r="66" spans="1:13" ht="13.5" x14ac:dyDescent="0.25">
      <c r="A66" s="13" t="s">
        <v>23</v>
      </c>
      <c r="B66" s="280" t="s">
        <v>24</v>
      </c>
      <c r="C66" s="280" t="s">
        <v>25</v>
      </c>
      <c r="D66" s="280" t="s">
        <v>6</v>
      </c>
      <c r="E66" s="280" t="s">
        <v>14</v>
      </c>
      <c r="F66" s="280" t="s">
        <v>15</v>
      </c>
      <c r="G66" s="281" t="s">
        <v>29</v>
      </c>
      <c r="H66" s="261" t="s">
        <v>35</v>
      </c>
      <c r="I66" s="204" t="s">
        <v>136</v>
      </c>
      <c r="J66" s="202"/>
      <c r="K66" s="202"/>
      <c r="L66" s="273"/>
      <c r="M66" s="8"/>
    </row>
    <row r="67" spans="1:13" ht="13.5" x14ac:dyDescent="0.25">
      <c r="A67" s="22">
        <v>1</v>
      </c>
      <c r="B67" s="274">
        <v>18000</v>
      </c>
      <c r="C67" s="321">
        <f>SUM(QUALIDADE!H8:I8)</f>
        <v>5</v>
      </c>
      <c r="D67" s="275">
        <v>43861</v>
      </c>
      <c r="E67" s="282">
        <f>(C67*40%)</f>
        <v>2</v>
      </c>
      <c r="F67" s="283">
        <f>(C67*60%)</f>
        <v>3</v>
      </c>
      <c r="G67" s="210">
        <f>(E67+F67)</f>
        <v>5</v>
      </c>
      <c r="H67" s="262"/>
      <c r="I67" s="203"/>
      <c r="J67" s="203"/>
      <c r="K67" s="203"/>
      <c r="L67" s="268"/>
      <c r="M67" s="8"/>
    </row>
    <row r="68" spans="1:13" ht="13.5" x14ac:dyDescent="0.25">
      <c r="A68" s="22">
        <v>2</v>
      </c>
      <c r="B68" s="22"/>
      <c r="C68" s="333">
        <f>SUM(QUALIDADE!H9:I9)</f>
        <v>0</v>
      </c>
      <c r="D68" s="92">
        <v>43889</v>
      </c>
      <c r="E68" s="135">
        <f t="shared" ref="E68:E78" si="19">(C68*30%)</f>
        <v>0</v>
      </c>
      <c r="F68" s="137">
        <f t="shared" ref="F68:F78" si="20">(C68*70%)</f>
        <v>0</v>
      </c>
      <c r="G68" s="210">
        <f t="shared" ref="G68:G78" si="21">(E68+F68)</f>
        <v>0</v>
      </c>
      <c r="H68" s="203"/>
      <c r="I68" s="203"/>
      <c r="J68" s="203"/>
      <c r="K68" s="203"/>
      <c r="L68" s="268"/>
      <c r="M68" s="8"/>
    </row>
    <row r="69" spans="1:13" ht="13.5" x14ac:dyDescent="0.25">
      <c r="A69" s="22">
        <v>3</v>
      </c>
      <c r="B69" s="22"/>
      <c r="C69" s="333">
        <f>SUM(QUALIDADE!H10:I10)</f>
        <v>0</v>
      </c>
      <c r="D69" s="92">
        <v>43921</v>
      </c>
      <c r="E69" s="135">
        <f t="shared" si="19"/>
        <v>0</v>
      </c>
      <c r="F69" s="137">
        <f>(C69*70%)</f>
        <v>0</v>
      </c>
      <c r="G69" s="210">
        <f t="shared" si="21"/>
        <v>0</v>
      </c>
      <c r="H69" s="203"/>
      <c r="I69" s="203"/>
      <c r="J69" s="203"/>
      <c r="K69" s="203"/>
      <c r="L69" s="268"/>
      <c r="M69" s="8"/>
    </row>
    <row r="70" spans="1:13" ht="13.5" x14ac:dyDescent="0.25">
      <c r="A70" s="22">
        <v>4</v>
      </c>
      <c r="B70" s="22"/>
      <c r="C70" s="333">
        <f>SUM(QUALIDADE!H11:I11)</f>
        <v>0</v>
      </c>
      <c r="D70" s="92">
        <v>43951</v>
      </c>
      <c r="E70" s="135">
        <f t="shared" si="19"/>
        <v>0</v>
      </c>
      <c r="F70" s="137">
        <f t="shared" si="20"/>
        <v>0</v>
      </c>
      <c r="G70" s="210">
        <f t="shared" si="21"/>
        <v>0</v>
      </c>
      <c r="H70" s="203"/>
      <c r="I70" s="203"/>
      <c r="J70" s="203"/>
      <c r="K70" s="203"/>
      <c r="L70" s="268"/>
      <c r="M70" s="8"/>
    </row>
    <row r="71" spans="1:13" ht="13.5" x14ac:dyDescent="0.25">
      <c r="A71" s="22">
        <v>5</v>
      </c>
      <c r="B71" s="22"/>
      <c r="C71" s="333">
        <f>SUM(QUALIDADE!H12:I12)</f>
        <v>0</v>
      </c>
      <c r="D71" s="92">
        <v>43982</v>
      </c>
      <c r="E71" s="135">
        <f t="shared" si="19"/>
        <v>0</v>
      </c>
      <c r="F71" s="137">
        <f t="shared" si="20"/>
        <v>0</v>
      </c>
      <c r="G71" s="210">
        <f t="shared" si="21"/>
        <v>0</v>
      </c>
      <c r="H71" s="203"/>
      <c r="I71" s="203"/>
      <c r="J71" s="203"/>
      <c r="K71" s="203"/>
      <c r="L71" s="268"/>
      <c r="M71" s="8"/>
    </row>
    <row r="72" spans="1:13" ht="13.5" x14ac:dyDescent="0.25">
      <c r="A72" s="22">
        <v>6</v>
      </c>
      <c r="B72" s="22"/>
      <c r="C72" s="23">
        <f>SUM(QUALIDADE!H13:I13)</f>
        <v>0</v>
      </c>
      <c r="D72" s="92">
        <v>44012</v>
      </c>
      <c r="E72" s="135">
        <f t="shared" si="19"/>
        <v>0</v>
      </c>
      <c r="F72" s="137">
        <f t="shared" si="20"/>
        <v>0</v>
      </c>
      <c r="G72" s="210">
        <f t="shared" si="21"/>
        <v>0</v>
      </c>
      <c r="H72" s="203"/>
      <c r="I72" s="203"/>
      <c r="J72" s="203"/>
      <c r="K72" s="203"/>
      <c r="L72" s="268"/>
      <c r="M72" s="8"/>
    </row>
    <row r="73" spans="1:13" ht="13.5" x14ac:dyDescent="0.25">
      <c r="A73" s="22">
        <v>7</v>
      </c>
      <c r="B73" s="22"/>
      <c r="C73" s="23">
        <f>SUM(QUALIDADE!H14:I14)</f>
        <v>0</v>
      </c>
      <c r="D73" s="92">
        <v>44043</v>
      </c>
      <c r="E73" s="135">
        <f t="shared" si="19"/>
        <v>0</v>
      </c>
      <c r="F73" s="137">
        <f t="shared" si="20"/>
        <v>0</v>
      </c>
      <c r="G73" s="210">
        <f t="shared" si="21"/>
        <v>0</v>
      </c>
      <c r="H73" s="203"/>
      <c r="I73" s="203"/>
      <c r="J73" s="203"/>
      <c r="K73" s="203"/>
      <c r="L73" s="268"/>
      <c r="M73" s="8"/>
    </row>
    <row r="74" spans="1:13" ht="13.5" x14ac:dyDescent="0.25">
      <c r="A74" s="22">
        <v>8</v>
      </c>
      <c r="B74" s="22"/>
      <c r="C74" s="23">
        <f>SUM(QUALIDADE!H15:I15)</f>
        <v>0</v>
      </c>
      <c r="D74" s="92">
        <v>44074</v>
      </c>
      <c r="E74" s="135">
        <f t="shared" si="19"/>
        <v>0</v>
      </c>
      <c r="F74" s="137">
        <f t="shared" si="20"/>
        <v>0</v>
      </c>
      <c r="G74" s="210">
        <f t="shared" si="21"/>
        <v>0</v>
      </c>
      <c r="H74" s="203"/>
      <c r="I74" s="203"/>
      <c r="J74" s="203"/>
      <c r="K74" s="203"/>
      <c r="L74" s="268"/>
      <c r="M74" s="8"/>
    </row>
    <row r="75" spans="1:13" ht="13.5" x14ac:dyDescent="0.25">
      <c r="A75" s="22">
        <v>9</v>
      </c>
      <c r="B75" s="22"/>
      <c r="C75" s="23">
        <f>SUM(QUALIDADE!H16:I16)</f>
        <v>0</v>
      </c>
      <c r="D75" s="92">
        <v>44104</v>
      </c>
      <c r="E75" s="135">
        <f t="shared" si="19"/>
        <v>0</v>
      </c>
      <c r="F75" s="137">
        <f t="shared" si="20"/>
        <v>0</v>
      </c>
      <c r="G75" s="210">
        <f t="shared" si="21"/>
        <v>0</v>
      </c>
      <c r="H75" s="203"/>
      <c r="I75" s="203"/>
      <c r="J75" s="203"/>
      <c r="K75" s="203"/>
      <c r="L75" s="268"/>
      <c r="M75" s="8"/>
    </row>
    <row r="76" spans="1:13" ht="13.5" x14ac:dyDescent="0.25">
      <c r="A76" s="22">
        <v>10</v>
      </c>
      <c r="B76" s="22"/>
      <c r="C76" s="23">
        <f>SUM(QUALIDADE!H17:I17)</f>
        <v>0</v>
      </c>
      <c r="D76" s="92">
        <v>44135</v>
      </c>
      <c r="E76" s="135">
        <f t="shared" si="19"/>
        <v>0</v>
      </c>
      <c r="F76" s="137">
        <f t="shared" si="20"/>
        <v>0</v>
      </c>
      <c r="G76" s="210">
        <f t="shared" si="21"/>
        <v>0</v>
      </c>
      <c r="H76" s="203"/>
      <c r="I76" s="203"/>
      <c r="J76" s="203"/>
      <c r="K76" s="203"/>
      <c r="L76" s="268"/>
      <c r="M76" s="8"/>
    </row>
    <row r="77" spans="1:13" ht="13.5" x14ac:dyDescent="0.25">
      <c r="A77" s="22">
        <v>11</v>
      </c>
      <c r="B77" s="22"/>
      <c r="C77" s="23">
        <f>SUM(QUALIDADE!H18:I18)</f>
        <v>0</v>
      </c>
      <c r="D77" s="92">
        <v>44165</v>
      </c>
      <c r="E77" s="135">
        <f t="shared" si="19"/>
        <v>0</v>
      </c>
      <c r="F77" s="137">
        <f t="shared" si="20"/>
        <v>0</v>
      </c>
      <c r="G77" s="210">
        <f t="shared" si="21"/>
        <v>0</v>
      </c>
      <c r="H77" s="203"/>
      <c r="I77" s="203"/>
      <c r="J77" s="203"/>
      <c r="K77" s="203"/>
      <c r="L77" s="268"/>
      <c r="M77" s="8"/>
    </row>
    <row r="78" spans="1:13" ht="14.25" thickBot="1" x14ac:dyDescent="0.3">
      <c r="A78" s="22">
        <v>12</v>
      </c>
      <c r="B78" s="22"/>
      <c r="C78" s="23">
        <f>SUM(QUALIDADE!H19:I19)</f>
        <v>0</v>
      </c>
      <c r="D78" s="93">
        <v>44196</v>
      </c>
      <c r="E78" s="135">
        <f t="shared" si="19"/>
        <v>0</v>
      </c>
      <c r="F78" s="137">
        <f t="shared" si="20"/>
        <v>0</v>
      </c>
      <c r="G78" s="210">
        <f t="shared" si="21"/>
        <v>0</v>
      </c>
      <c r="H78" s="203"/>
      <c r="I78" s="203"/>
      <c r="J78" s="203"/>
      <c r="K78" s="203"/>
      <c r="L78" s="268"/>
      <c r="M78" s="8"/>
    </row>
    <row r="79" spans="1:13" s="5" customFormat="1" ht="14.25" thickBot="1" x14ac:dyDescent="0.3">
      <c r="A79" s="28"/>
      <c r="B79" s="28"/>
      <c r="C79" s="303">
        <f>SUM(C67:C78)</f>
        <v>5</v>
      </c>
      <c r="D79" s="28"/>
      <c r="E79" s="303">
        <f>SUM(E67:E78)</f>
        <v>2</v>
      </c>
      <c r="F79" s="303">
        <f>SUM(F67:F78)</f>
        <v>3</v>
      </c>
      <c r="G79" s="304">
        <f>SUM(E79:F79)</f>
        <v>5</v>
      </c>
      <c r="H79" s="203"/>
      <c r="I79" s="203"/>
      <c r="J79" s="203"/>
      <c r="K79" s="203"/>
      <c r="L79" s="268"/>
      <c r="M79" s="8"/>
    </row>
    <row r="80" spans="1:13" ht="14.25" thickTop="1" x14ac:dyDescent="0.25">
      <c r="A80" s="30"/>
      <c r="B80" s="30"/>
      <c r="C80" s="30"/>
      <c r="D80" s="30"/>
      <c r="E80" s="30"/>
      <c r="F80" s="30"/>
      <c r="G80" s="211"/>
      <c r="H80" s="204"/>
      <c r="I80" s="204"/>
      <c r="J80" s="204"/>
      <c r="K80" s="204"/>
      <c r="L80" s="268"/>
      <c r="M80" s="8"/>
    </row>
    <row r="81" spans="1:13" ht="13.5" x14ac:dyDescent="0.25">
      <c r="A81" s="13" t="s">
        <v>23</v>
      </c>
      <c r="B81" s="280" t="s">
        <v>24</v>
      </c>
      <c r="C81" s="280" t="s">
        <v>25</v>
      </c>
      <c r="D81" s="280" t="s">
        <v>6</v>
      </c>
      <c r="E81" s="280" t="s">
        <v>14</v>
      </c>
      <c r="F81" s="280" t="s">
        <v>15</v>
      </c>
      <c r="G81" s="281" t="s">
        <v>29</v>
      </c>
      <c r="H81" s="215" t="s">
        <v>106</v>
      </c>
      <c r="I81" s="204" t="s">
        <v>137</v>
      </c>
      <c r="J81" s="202"/>
      <c r="K81" s="202"/>
      <c r="L81" s="273"/>
      <c r="M81" s="8"/>
    </row>
    <row r="82" spans="1:13" ht="13.5" x14ac:dyDescent="0.25">
      <c r="A82" s="22">
        <v>1</v>
      </c>
      <c r="B82" s="274">
        <v>18000</v>
      </c>
      <c r="C82" s="321">
        <f>SUM(PNAEUEx!H8:I8)</f>
        <v>43.66</v>
      </c>
      <c r="D82" s="275">
        <v>43861</v>
      </c>
      <c r="E82" s="282">
        <f>(C82*30%)</f>
        <v>13.097999999999999</v>
      </c>
      <c r="F82" s="283">
        <f>(C82*70%)</f>
        <v>30.561999999999994</v>
      </c>
      <c r="G82" s="210">
        <f>(E82+F82)</f>
        <v>43.66</v>
      </c>
      <c r="H82" s="263"/>
      <c r="I82" s="203"/>
      <c r="J82" s="203"/>
      <c r="K82" s="203"/>
      <c r="L82" s="268"/>
      <c r="M82" s="8"/>
    </row>
    <row r="83" spans="1:13" ht="13.5" x14ac:dyDescent="0.25">
      <c r="A83" s="22">
        <v>2</v>
      </c>
      <c r="B83" s="22"/>
      <c r="C83" s="333">
        <f>SUM(PNAEUEx!H9:I9)</f>
        <v>0</v>
      </c>
      <c r="D83" s="92">
        <v>43889</v>
      </c>
      <c r="E83" s="135">
        <f t="shared" ref="E83:E93" si="22">(C83*30%)</f>
        <v>0</v>
      </c>
      <c r="F83" s="137">
        <f t="shared" ref="F83:F93" si="23">(C83*70%)</f>
        <v>0</v>
      </c>
      <c r="G83" s="210">
        <f t="shared" ref="G83:G93" si="24">(E83+F83)</f>
        <v>0</v>
      </c>
      <c r="H83" s="203"/>
      <c r="I83" s="203"/>
      <c r="J83" s="203"/>
      <c r="K83" s="203"/>
      <c r="L83" s="268"/>
      <c r="M83" s="8"/>
    </row>
    <row r="84" spans="1:13" ht="13.5" x14ac:dyDescent="0.25">
      <c r="A84" s="22">
        <v>3</v>
      </c>
      <c r="B84" s="22"/>
      <c r="C84" s="333">
        <f>SUM(PNAEUEx!H10:I10)</f>
        <v>0</v>
      </c>
      <c r="D84" s="92">
        <v>43921</v>
      </c>
      <c r="E84" s="135">
        <f t="shared" si="22"/>
        <v>0</v>
      </c>
      <c r="F84" s="137">
        <f t="shared" si="23"/>
        <v>0</v>
      </c>
      <c r="G84" s="210">
        <f t="shared" si="24"/>
        <v>0</v>
      </c>
      <c r="H84" s="203"/>
      <c r="I84" s="203"/>
      <c r="J84" s="203"/>
      <c r="K84" s="203"/>
      <c r="L84" s="268"/>
      <c r="M84" s="8"/>
    </row>
    <row r="85" spans="1:13" ht="13.5" x14ac:dyDescent="0.25">
      <c r="A85" s="22">
        <v>4</v>
      </c>
      <c r="B85" s="22"/>
      <c r="C85" s="333">
        <f>SUM(PNAEUEx!H11:I11)</f>
        <v>0</v>
      </c>
      <c r="D85" s="92">
        <v>43951</v>
      </c>
      <c r="E85" s="135">
        <f t="shared" si="22"/>
        <v>0</v>
      </c>
      <c r="F85" s="137">
        <f t="shared" si="23"/>
        <v>0</v>
      </c>
      <c r="G85" s="210">
        <f t="shared" si="24"/>
        <v>0</v>
      </c>
      <c r="H85" s="203"/>
      <c r="I85" s="203"/>
      <c r="J85" s="203"/>
      <c r="K85" s="203"/>
      <c r="L85" s="268"/>
      <c r="M85" s="8"/>
    </row>
    <row r="86" spans="1:13" ht="13.5" x14ac:dyDescent="0.25">
      <c r="A86" s="22">
        <v>5</v>
      </c>
      <c r="B86" s="22"/>
      <c r="C86" s="333">
        <f>SUM(PNAEUEx!H12:I12)</f>
        <v>0</v>
      </c>
      <c r="D86" s="92">
        <v>43982</v>
      </c>
      <c r="E86" s="135">
        <f t="shared" si="22"/>
        <v>0</v>
      </c>
      <c r="F86" s="137">
        <f t="shared" si="23"/>
        <v>0</v>
      </c>
      <c r="G86" s="210">
        <f t="shared" si="24"/>
        <v>0</v>
      </c>
      <c r="H86" s="203"/>
      <c r="I86" s="203"/>
      <c r="J86" s="203"/>
      <c r="K86" s="203"/>
      <c r="L86" s="268"/>
      <c r="M86" s="8"/>
    </row>
    <row r="87" spans="1:13" ht="13.5" x14ac:dyDescent="0.25">
      <c r="A87" s="22">
        <v>6</v>
      </c>
      <c r="B87" s="22"/>
      <c r="C87" s="23">
        <f>SUM(PNAEUEx!H13:I13)</f>
        <v>0</v>
      </c>
      <c r="D87" s="92">
        <v>44012</v>
      </c>
      <c r="E87" s="135">
        <f t="shared" si="22"/>
        <v>0</v>
      </c>
      <c r="F87" s="137">
        <f t="shared" si="23"/>
        <v>0</v>
      </c>
      <c r="G87" s="210">
        <f t="shared" si="24"/>
        <v>0</v>
      </c>
      <c r="H87" s="203"/>
      <c r="I87" s="203"/>
      <c r="J87" s="203"/>
      <c r="K87" s="203"/>
      <c r="L87" s="268"/>
      <c r="M87" s="8"/>
    </row>
    <row r="88" spans="1:13" ht="13.5" x14ac:dyDescent="0.25">
      <c r="A88" s="22">
        <v>7</v>
      </c>
      <c r="B88" s="22"/>
      <c r="C88" s="23">
        <f>SUM(PNAEUEx!H14:I14)</f>
        <v>0</v>
      </c>
      <c r="D88" s="92">
        <v>44043</v>
      </c>
      <c r="E88" s="135">
        <f t="shared" si="22"/>
        <v>0</v>
      </c>
      <c r="F88" s="137">
        <f t="shared" si="23"/>
        <v>0</v>
      </c>
      <c r="G88" s="210">
        <f t="shared" si="24"/>
        <v>0</v>
      </c>
      <c r="H88" s="203"/>
      <c r="I88" s="203"/>
      <c r="J88" s="203"/>
      <c r="K88" s="203"/>
      <c r="L88" s="268"/>
      <c r="M88" s="8"/>
    </row>
    <row r="89" spans="1:13" ht="13.5" x14ac:dyDescent="0.25">
      <c r="A89" s="22">
        <v>8</v>
      </c>
      <c r="B89" s="22"/>
      <c r="C89" s="23">
        <f>SUM(PNAEUEx!H15:I15)</f>
        <v>0</v>
      </c>
      <c r="D89" s="92">
        <v>44074</v>
      </c>
      <c r="E89" s="135">
        <f t="shared" si="22"/>
        <v>0</v>
      </c>
      <c r="F89" s="137">
        <f t="shared" si="23"/>
        <v>0</v>
      </c>
      <c r="G89" s="210">
        <f t="shared" si="24"/>
        <v>0</v>
      </c>
      <c r="H89" s="203"/>
      <c r="I89" s="203"/>
      <c r="J89" s="203"/>
      <c r="K89" s="203"/>
      <c r="L89" s="268"/>
      <c r="M89" s="8"/>
    </row>
    <row r="90" spans="1:13" ht="13.5" x14ac:dyDescent="0.25">
      <c r="A90" s="22">
        <v>9</v>
      </c>
      <c r="B90" s="22"/>
      <c r="C90" s="23">
        <f>SUM(PNAEUEx!H16:I16)</f>
        <v>0</v>
      </c>
      <c r="D90" s="92">
        <v>44104</v>
      </c>
      <c r="E90" s="135">
        <f t="shared" si="22"/>
        <v>0</v>
      </c>
      <c r="F90" s="137">
        <f t="shared" si="23"/>
        <v>0</v>
      </c>
      <c r="G90" s="210">
        <f t="shared" si="24"/>
        <v>0</v>
      </c>
      <c r="H90" s="203"/>
      <c r="I90" s="203"/>
      <c r="J90" s="203"/>
      <c r="K90" s="203"/>
      <c r="L90" s="268"/>
      <c r="M90" s="8"/>
    </row>
    <row r="91" spans="1:13" ht="13.5" x14ac:dyDescent="0.25">
      <c r="A91" s="22">
        <v>10</v>
      </c>
      <c r="B91" s="22"/>
      <c r="C91" s="23">
        <f>SUM(PNAEUEx!H17:I17)</f>
        <v>0</v>
      </c>
      <c r="D91" s="92">
        <v>44135</v>
      </c>
      <c r="E91" s="135">
        <f t="shared" si="22"/>
        <v>0</v>
      </c>
      <c r="F91" s="137">
        <f t="shared" si="23"/>
        <v>0</v>
      </c>
      <c r="G91" s="210">
        <f t="shared" si="24"/>
        <v>0</v>
      </c>
      <c r="H91" s="203"/>
      <c r="I91" s="203"/>
      <c r="J91" s="203"/>
      <c r="K91" s="203"/>
      <c r="L91" s="268"/>
      <c r="M91" s="8"/>
    </row>
    <row r="92" spans="1:13" ht="13.5" x14ac:dyDescent="0.25">
      <c r="A92" s="22">
        <v>11</v>
      </c>
      <c r="B92" s="22"/>
      <c r="C92" s="23">
        <f>SUM(PNAEUEx!H18:I18)</f>
        <v>0</v>
      </c>
      <c r="D92" s="92">
        <v>44165</v>
      </c>
      <c r="E92" s="135">
        <f t="shared" si="22"/>
        <v>0</v>
      </c>
      <c r="F92" s="137">
        <f t="shared" si="23"/>
        <v>0</v>
      </c>
      <c r="G92" s="210">
        <f t="shared" si="24"/>
        <v>0</v>
      </c>
      <c r="H92" s="203"/>
      <c r="I92" s="203"/>
      <c r="J92" s="203"/>
      <c r="K92" s="203"/>
      <c r="L92" s="268"/>
      <c r="M92" s="8"/>
    </row>
    <row r="93" spans="1:13" ht="14.25" thickBot="1" x14ac:dyDescent="0.3">
      <c r="A93" s="22">
        <v>12</v>
      </c>
      <c r="B93" s="22"/>
      <c r="C93" s="23">
        <f>SUM(PNAEUEx!H19:I19)</f>
        <v>0</v>
      </c>
      <c r="D93" s="93">
        <v>44196</v>
      </c>
      <c r="E93" s="135">
        <f t="shared" si="22"/>
        <v>0</v>
      </c>
      <c r="F93" s="137">
        <f t="shared" si="23"/>
        <v>0</v>
      </c>
      <c r="G93" s="210">
        <f t="shared" si="24"/>
        <v>0</v>
      </c>
      <c r="H93" s="203"/>
      <c r="I93" s="203"/>
      <c r="J93" s="203"/>
      <c r="K93" s="203"/>
      <c r="L93" s="268"/>
      <c r="M93" s="8"/>
    </row>
    <row r="94" spans="1:13" s="6" customFormat="1" ht="14.25" thickBot="1" x14ac:dyDescent="0.3">
      <c r="A94" s="28"/>
      <c r="B94" s="28"/>
      <c r="C94" s="301">
        <f>SUM(C82:C93)</f>
        <v>43.66</v>
      </c>
      <c r="D94" s="28"/>
      <c r="E94" s="301">
        <f>SUM(E82:E93)</f>
        <v>13.097999999999999</v>
      </c>
      <c r="F94" s="301">
        <f>SUM(F82:F93)</f>
        <v>30.561999999999994</v>
      </c>
      <c r="G94" s="302"/>
      <c r="H94" s="203"/>
      <c r="I94" s="203"/>
      <c r="J94" s="203"/>
      <c r="K94" s="203"/>
      <c r="L94" s="268"/>
      <c r="M94" s="8"/>
    </row>
    <row r="95" spans="1:13" ht="14.25" thickTop="1" x14ac:dyDescent="0.25">
      <c r="A95" s="30"/>
      <c r="B95" s="30"/>
      <c r="C95" s="30"/>
      <c r="D95" s="30"/>
      <c r="E95" s="30"/>
      <c r="F95" s="30"/>
      <c r="G95" s="211"/>
      <c r="H95" s="204"/>
      <c r="I95" s="204"/>
      <c r="J95" s="204"/>
      <c r="K95" s="204"/>
      <c r="L95" s="268"/>
      <c r="M95" s="8"/>
    </row>
    <row r="96" spans="1:13" ht="13.5" x14ac:dyDescent="0.25">
      <c r="A96" s="13" t="s">
        <v>23</v>
      </c>
      <c r="B96" s="280" t="s">
        <v>24</v>
      </c>
      <c r="C96" s="280" t="s">
        <v>25</v>
      </c>
      <c r="D96" s="280" t="s">
        <v>6</v>
      </c>
      <c r="E96" s="280" t="s">
        <v>14</v>
      </c>
      <c r="F96" s="280" t="s">
        <v>15</v>
      </c>
      <c r="G96" s="281" t="s">
        <v>29</v>
      </c>
      <c r="H96" s="216" t="s">
        <v>51</v>
      </c>
      <c r="I96" s="202"/>
      <c r="J96" s="202"/>
      <c r="K96" s="202"/>
      <c r="L96" s="273"/>
      <c r="M96" s="8"/>
    </row>
    <row r="97" spans="1:13" ht="13.5" x14ac:dyDescent="0.25">
      <c r="A97" s="22">
        <v>1</v>
      </c>
      <c r="B97" s="274">
        <v>18000</v>
      </c>
      <c r="C97" s="321">
        <f>SUM(CAIXAII!H8:I8)</f>
        <v>7</v>
      </c>
      <c r="D97" s="275">
        <v>43861</v>
      </c>
      <c r="E97" s="282">
        <f>(C97*30%)</f>
        <v>2.1</v>
      </c>
      <c r="F97" s="283">
        <f>(C97*70%)</f>
        <v>4.8999999999999995</v>
      </c>
      <c r="G97" s="210">
        <f>(E97+F97)</f>
        <v>7</v>
      </c>
      <c r="H97" s="259"/>
      <c r="I97" s="203"/>
      <c r="J97" s="203"/>
      <c r="K97" s="203"/>
      <c r="L97" s="268"/>
      <c r="M97" s="8"/>
    </row>
    <row r="98" spans="1:13" ht="13.5" x14ac:dyDescent="0.25">
      <c r="A98" s="22">
        <v>2</v>
      </c>
      <c r="B98" s="22"/>
      <c r="C98" s="333">
        <f>SUM(CAIXAII!H9:I9)</f>
        <v>0</v>
      </c>
      <c r="D98" s="92">
        <v>43889</v>
      </c>
      <c r="E98" s="135">
        <f t="shared" ref="E98:E108" si="25">(C98*30%)</f>
        <v>0</v>
      </c>
      <c r="F98" s="137">
        <f t="shared" ref="F98:F108" si="26">(C98*70%)</f>
        <v>0</v>
      </c>
      <c r="G98" s="210">
        <f t="shared" ref="G98:G108" si="27">(E98+F98)</f>
        <v>0</v>
      </c>
      <c r="H98" s="203"/>
      <c r="I98" s="203"/>
      <c r="J98" s="203"/>
      <c r="K98" s="203"/>
      <c r="L98" s="268"/>
      <c r="M98" s="8"/>
    </row>
    <row r="99" spans="1:13" ht="13.5" x14ac:dyDescent="0.25">
      <c r="A99" s="22">
        <v>3</v>
      </c>
      <c r="B99" s="22"/>
      <c r="C99" s="333">
        <f>SUM(CAIXAII!H10:I10)</f>
        <v>0</v>
      </c>
      <c r="D99" s="92">
        <v>43919</v>
      </c>
      <c r="E99" s="135">
        <f t="shared" si="25"/>
        <v>0</v>
      </c>
      <c r="F99" s="137">
        <f t="shared" si="26"/>
        <v>0</v>
      </c>
      <c r="G99" s="210">
        <f t="shared" si="27"/>
        <v>0</v>
      </c>
      <c r="H99" s="203"/>
      <c r="I99" s="203"/>
      <c r="J99" s="203"/>
      <c r="K99" s="203"/>
      <c r="L99" s="268"/>
      <c r="M99" s="8"/>
    </row>
    <row r="100" spans="1:13" ht="13.5" x14ac:dyDescent="0.25">
      <c r="A100" s="22">
        <v>4</v>
      </c>
      <c r="B100" s="22"/>
      <c r="C100" s="333">
        <f>SUM(CAIXAII!H11:I11)</f>
        <v>0</v>
      </c>
      <c r="D100" s="92">
        <v>43951</v>
      </c>
      <c r="E100" s="135">
        <f t="shared" si="25"/>
        <v>0</v>
      </c>
      <c r="F100" s="137">
        <f t="shared" si="26"/>
        <v>0</v>
      </c>
      <c r="G100" s="210">
        <f t="shared" si="27"/>
        <v>0</v>
      </c>
      <c r="H100" s="203"/>
      <c r="I100" s="203"/>
      <c r="J100" s="203"/>
      <c r="K100" s="203"/>
      <c r="L100" s="268"/>
      <c r="M100" s="8"/>
    </row>
    <row r="101" spans="1:13" ht="13.5" x14ac:dyDescent="0.25">
      <c r="A101" s="22">
        <v>5</v>
      </c>
      <c r="B101" s="22"/>
      <c r="C101" s="333">
        <f>SUM(CAIXAII!H12:I12)</f>
        <v>0</v>
      </c>
      <c r="D101" s="92">
        <v>43982</v>
      </c>
      <c r="E101" s="135">
        <f t="shared" si="25"/>
        <v>0</v>
      </c>
      <c r="F101" s="137">
        <f t="shared" si="26"/>
        <v>0</v>
      </c>
      <c r="G101" s="210">
        <f t="shared" si="27"/>
        <v>0</v>
      </c>
      <c r="H101" s="203"/>
      <c r="I101" s="203"/>
      <c r="J101" s="203"/>
      <c r="K101" s="203"/>
      <c r="L101" s="268"/>
      <c r="M101" s="8"/>
    </row>
    <row r="102" spans="1:13" ht="13.5" x14ac:dyDescent="0.25">
      <c r="A102" s="22">
        <v>6</v>
      </c>
      <c r="B102" s="22"/>
      <c r="C102" s="23">
        <f>SUM(CAIXAII!H13:I13)</f>
        <v>0</v>
      </c>
      <c r="D102" s="92">
        <v>44010</v>
      </c>
      <c r="E102" s="135">
        <f t="shared" si="25"/>
        <v>0</v>
      </c>
      <c r="F102" s="137">
        <f t="shared" si="26"/>
        <v>0</v>
      </c>
      <c r="G102" s="210">
        <f t="shared" si="27"/>
        <v>0</v>
      </c>
      <c r="H102" s="203"/>
      <c r="I102" s="203"/>
      <c r="J102" s="203"/>
      <c r="K102" s="203"/>
      <c r="L102" s="268"/>
      <c r="M102" s="8"/>
    </row>
    <row r="103" spans="1:13" ht="13.5" x14ac:dyDescent="0.25">
      <c r="A103" s="22">
        <v>7</v>
      </c>
      <c r="B103" s="22"/>
      <c r="C103" s="23">
        <f>SUM(CAIXAII!H14:I14)</f>
        <v>0</v>
      </c>
      <c r="D103" s="92">
        <v>44043</v>
      </c>
      <c r="E103" s="135">
        <f t="shared" si="25"/>
        <v>0</v>
      </c>
      <c r="F103" s="137">
        <f t="shared" si="26"/>
        <v>0</v>
      </c>
      <c r="G103" s="210">
        <f t="shared" si="27"/>
        <v>0</v>
      </c>
      <c r="H103" s="203"/>
      <c r="I103" s="203"/>
      <c r="J103" s="203"/>
      <c r="K103" s="203"/>
      <c r="L103" s="268"/>
      <c r="M103" s="8"/>
    </row>
    <row r="104" spans="1:13" ht="13.5" x14ac:dyDescent="0.25">
      <c r="A104" s="22">
        <v>8</v>
      </c>
      <c r="B104" s="22"/>
      <c r="C104" s="23">
        <f>SUM(CAIXAII!H15:I15)</f>
        <v>0</v>
      </c>
      <c r="D104" s="92">
        <v>44073</v>
      </c>
      <c r="E104" s="135">
        <f t="shared" si="25"/>
        <v>0</v>
      </c>
      <c r="F104" s="137">
        <f t="shared" si="26"/>
        <v>0</v>
      </c>
      <c r="G104" s="210">
        <f t="shared" si="27"/>
        <v>0</v>
      </c>
      <c r="H104" s="203"/>
      <c r="I104" s="203"/>
      <c r="J104" s="203"/>
      <c r="K104" s="203"/>
      <c r="L104" s="268"/>
      <c r="M104" s="8"/>
    </row>
    <row r="105" spans="1:13" ht="13.5" x14ac:dyDescent="0.25">
      <c r="A105" s="22">
        <v>9</v>
      </c>
      <c r="B105" s="22"/>
      <c r="C105" s="23">
        <f>SUM(CAIXAII!H16:I16)</f>
        <v>0</v>
      </c>
      <c r="D105" s="92">
        <v>44104</v>
      </c>
      <c r="E105" s="135">
        <f t="shared" si="25"/>
        <v>0</v>
      </c>
      <c r="F105" s="137">
        <f t="shared" si="26"/>
        <v>0</v>
      </c>
      <c r="G105" s="210">
        <f t="shared" si="27"/>
        <v>0</v>
      </c>
      <c r="H105" s="203"/>
      <c r="I105" s="203"/>
      <c r="J105" s="203"/>
      <c r="K105" s="203"/>
      <c r="L105" s="268"/>
      <c r="M105" s="8"/>
    </row>
    <row r="106" spans="1:13" ht="13.5" x14ac:dyDescent="0.25">
      <c r="A106" s="22">
        <v>10</v>
      </c>
      <c r="B106" s="22"/>
      <c r="C106" s="23">
        <f>SUM(CAIXAII!H17:I17)</f>
        <v>0</v>
      </c>
      <c r="D106" s="92">
        <v>44135</v>
      </c>
      <c r="E106" s="135">
        <f t="shared" si="25"/>
        <v>0</v>
      </c>
      <c r="F106" s="137">
        <f t="shared" si="26"/>
        <v>0</v>
      </c>
      <c r="G106" s="23">
        <f t="shared" si="27"/>
        <v>0</v>
      </c>
      <c r="H106" s="203"/>
      <c r="I106" s="203"/>
      <c r="J106" s="203"/>
      <c r="K106" s="203"/>
      <c r="L106" s="268"/>
      <c r="M106" s="8"/>
    </row>
    <row r="107" spans="1:13" ht="13.5" x14ac:dyDescent="0.25">
      <c r="A107" s="22">
        <v>11</v>
      </c>
      <c r="B107" s="22"/>
      <c r="C107" s="23">
        <f>SUM(CAIXAII!H18:I18)</f>
        <v>0</v>
      </c>
      <c r="D107" s="92">
        <v>44165</v>
      </c>
      <c r="E107" s="135">
        <f t="shared" si="25"/>
        <v>0</v>
      </c>
      <c r="F107" s="137">
        <f t="shared" si="26"/>
        <v>0</v>
      </c>
      <c r="G107" s="23">
        <f t="shared" si="27"/>
        <v>0</v>
      </c>
      <c r="H107" s="203"/>
      <c r="I107" s="203"/>
      <c r="J107" s="203"/>
      <c r="K107" s="203"/>
      <c r="L107" s="268"/>
      <c r="M107" s="8"/>
    </row>
    <row r="108" spans="1:13" ht="14.25" thickBot="1" x14ac:dyDescent="0.3">
      <c r="A108" s="37">
        <v>12</v>
      </c>
      <c r="B108" s="37"/>
      <c r="C108" s="23">
        <f>SUM(CAIXAII!H19:I19)</f>
        <v>0</v>
      </c>
      <c r="D108" s="93">
        <v>44196</v>
      </c>
      <c r="E108" s="135">
        <f t="shared" si="25"/>
        <v>0</v>
      </c>
      <c r="F108" s="137">
        <f t="shared" si="26"/>
        <v>0</v>
      </c>
      <c r="G108" s="23">
        <f t="shared" si="27"/>
        <v>0</v>
      </c>
      <c r="H108" s="203"/>
      <c r="I108" s="203"/>
      <c r="J108" s="203"/>
      <c r="K108" s="203"/>
      <c r="L108" s="268"/>
      <c r="M108" s="8"/>
    </row>
    <row r="109" spans="1:13" s="6" customFormat="1" ht="14.25" thickBot="1" x14ac:dyDescent="0.3">
      <c r="A109" s="28"/>
      <c r="B109" s="28"/>
      <c r="C109" s="299"/>
      <c r="D109" s="28"/>
      <c r="E109" s="297">
        <f>SUM(E97:E108)</f>
        <v>2.1</v>
      </c>
      <c r="F109" s="297">
        <f>SUM(F97:F108)</f>
        <v>4.8999999999999995</v>
      </c>
      <c r="G109" s="298">
        <f>SUM(E109:F109)</f>
        <v>7</v>
      </c>
      <c r="H109" s="203"/>
      <c r="I109" s="203"/>
      <c r="J109" s="203"/>
      <c r="K109" s="203"/>
      <c r="L109" s="268"/>
      <c r="M109" s="8"/>
    </row>
    <row r="110" spans="1:13" ht="14.25" thickTop="1" x14ac:dyDescent="0.25">
      <c r="A110" s="30"/>
      <c r="B110" s="30"/>
      <c r="C110" s="30"/>
      <c r="D110" s="30"/>
      <c r="E110" s="30"/>
      <c r="F110" s="30"/>
      <c r="G110" s="211"/>
      <c r="H110" s="204"/>
      <c r="I110" s="204"/>
      <c r="J110" s="204"/>
      <c r="K110" s="204"/>
      <c r="L110" s="268"/>
      <c r="M110" s="8"/>
    </row>
    <row r="111" spans="1:13" ht="13.5" x14ac:dyDescent="0.25">
      <c r="A111" s="19" t="s">
        <v>23</v>
      </c>
      <c r="B111" s="278" t="s">
        <v>24</v>
      </c>
      <c r="C111" s="278" t="s">
        <v>25</v>
      </c>
      <c r="D111" s="278" t="s">
        <v>6</v>
      </c>
      <c r="E111" s="278" t="s">
        <v>14</v>
      </c>
      <c r="F111" s="278" t="s">
        <v>15</v>
      </c>
      <c r="G111" s="284" t="s">
        <v>29</v>
      </c>
      <c r="H111" s="285" t="s">
        <v>132</v>
      </c>
      <c r="I111" s="204" t="s">
        <v>136</v>
      </c>
      <c r="J111" s="205"/>
      <c r="K111" s="205"/>
      <c r="L111" s="273"/>
    </row>
    <row r="112" spans="1:13" ht="13.5" x14ac:dyDescent="0.25">
      <c r="A112" s="22">
        <v>1</v>
      </c>
      <c r="B112" s="274">
        <v>18000</v>
      </c>
      <c r="C112" s="321">
        <f>SUM(NOVOEM!H8:I8)</f>
        <v>5</v>
      </c>
      <c r="D112" s="275">
        <v>43861</v>
      </c>
      <c r="E112" s="282">
        <f>(C112*40%)</f>
        <v>2</v>
      </c>
      <c r="F112" s="283">
        <f>(C112*60%)</f>
        <v>3</v>
      </c>
      <c r="G112" s="210">
        <f>(E112+F112)</f>
        <v>5</v>
      </c>
      <c r="H112" s="212"/>
      <c r="I112" s="203"/>
      <c r="J112" s="203"/>
      <c r="K112" s="203"/>
      <c r="L112" s="273"/>
    </row>
    <row r="113" spans="1:12" ht="13.5" x14ac:dyDescent="0.25">
      <c r="A113" s="22">
        <v>2</v>
      </c>
      <c r="B113" s="22"/>
      <c r="C113" s="333">
        <f>SUM(NOVOEM!H9:I9)</f>
        <v>0</v>
      </c>
      <c r="D113" s="92">
        <v>43889</v>
      </c>
      <c r="E113" s="135">
        <f t="shared" ref="E113:E123" si="28">(C113*40%)</f>
        <v>0</v>
      </c>
      <c r="F113" s="137">
        <f t="shared" ref="F113:F123" si="29">(C113*60%)</f>
        <v>0</v>
      </c>
      <c r="G113" s="210">
        <f t="shared" ref="G113:G124" si="30">(E113+F113)</f>
        <v>0</v>
      </c>
      <c r="H113" s="203"/>
      <c r="I113" s="203"/>
      <c r="J113" s="203"/>
      <c r="K113" s="203"/>
      <c r="L113" s="273"/>
    </row>
    <row r="114" spans="1:12" ht="13.5" x14ac:dyDescent="0.25">
      <c r="A114" s="22">
        <v>3</v>
      </c>
      <c r="B114" s="22"/>
      <c r="C114" s="333">
        <f>SUM(NOVOEM!H10:I10)</f>
        <v>0</v>
      </c>
      <c r="D114" s="92">
        <v>43921</v>
      </c>
      <c r="E114" s="135">
        <f t="shared" si="28"/>
        <v>0</v>
      </c>
      <c r="F114" s="137">
        <f t="shared" si="29"/>
        <v>0</v>
      </c>
      <c r="G114" s="210">
        <f t="shared" si="30"/>
        <v>0</v>
      </c>
      <c r="H114" s="203"/>
      <c r="I114" s="203"/>
      <c r="J114" s="203"/>
      <c r="K114" s="203"/>
      <c r="L114" s="268"/>
    </row>
    <row r="115" spans="1:12" ht="13.5" x14ac:dyDescent="0.25">
      <c r="A115" s="22">
        <v>4</v>
      </c>
      <c r="B115" s="22"/>
      <c r="C115" s="333">
        <f>SUM(NOVOEM!H11:I11)</f>
        <v>0</v>
      </c>
      <c r="D115" s="92">
        <v>43951</v>
      </c>
      <c r="E115" s="135">
        <f t="shared" si="28"/>
        <v>0</v>
      </c>
      <c r="F115" s="137">
        <f t="shared" si="29"/>
        <v>0</v>
      </c>
      <c r="G115" s="210">
        <f t="shared" si="30"/>
        <v>0</v>
      </c>
      <c r="H115" s="203"/>
      <c r="I115" s="203"/>
      <c r="J115" s="203"/>
      <c r="K115" s="203"/>
      <c r="L115" s="268"/>
    </row>
    <row r="116" spans="1:12" ht="13.5" x14ac:dyDescent="0.25">
      <c r="A116" s="22">
        <v>5</v>
      </c>
      <c r="B116" s="22"/>
      <c r="C116" s="333">
        <f>SUM(NOVOEM!H12:I12)</f>
        <v>0</v>
      </c>
      <c r="D116" s="92">
        <v>43982</v>
      </c>
      <c r="E116" s="135">
        <f t="shared" si="28"/>
        <v>0</v>
      </c>
      <c r="F116" s="137">
        <f t="shared" si="29"/>
        <v>0</v>
      </c>
      <c r="G116" s="210">
        <f t="shared" si="30"/>
        <v>0</v>
      </c>
      <c r="H116" s="203"/>
      <c r="I116" s="203"/>
      <c r="J116" s="203"/>
      <c r="K116" s="203"/>
      <c r="L116" s="268"/>
    </row>
    <row r="117" spans="1:12" ht="13.5" x14ac:dyDescent="0.25">
      <c r="A117" s="22">
        <v>6</v>
      </c>
      <c r="B117" s="22"/>
      <c r="C117" s="23">
        <f>SUM(NOVOEM!H13:I13)</f>
        <v>0</v>
      </c>
      <c r="D117" s="92">
        <v>44012</v>
      </c>
      <c r="E117" s="135">
        <f t="shared" si="28"/>
        <v>0</v>
      </c>
      <c r="F117" s="137">
        <f t="shared" si="29"/>
        <v>0</v>
      </c>
      <c r="G117" s="210">
        <f t="shared" si="30"/>
        <v>0</v>
      </c>
      <c r="H117" s="203"/>
      <c r="I117" s="203"/>
      <c r="J117" s="203"/>
      <c r="K117" s="203"/>
      <c r="L117" s="268"/>
    </row>
    <row r="118" spans="1:12" ht="13.5" x14ac:dyDescent="0.25">
      <c r="A118" s="22">
        <v>7</v>
      </c>
      <c r="B118" s="22"/>
      <c r="C118" s="23">
        <f>SUM(NOVOEM!H14:I14)</f>
        <v>0</v>
      </c>
      <c r="D118" s="92">
        <v>44043</v>
      </c>
      <c r="E118" s="135">
        <f t="shared" si="28"/>
        <v>0</v>
      </c>
      <c r="F118" s="137">
        <f t="shared" si="29"/>
        <v>0</v>
      </c>
      <c r="G118" s="210">
        <f t="shared" si="30"/>
        <v>0</v>
      </c>
      <c r="H118" s="203"/>
      <c r="I118" s="203"/>
      <c r="J118" s="203"/>
      <c r="K118" s="203"/>
      <c r="L118" s="268"/>
    </row>
    <row r="119" spans="1:12" ht="13.5" x14ac:dyDescent="0.25">
      <c r="A119" s="22">
        <v>8</v>
      </c>
      <c r="B119" s="22"/>
      <c r="C119" s="23">
        <f>SUM(NOVOEM!H15:I15)</f>
        <v>0</v>
      </c>
      <c r="D119" s="92">
        <v>44074</v>
      </c>
      <c r="E119" s="135">
        <f t="shared" si="28"/>
        <v>0</v>
      </c>
      <c r="F119" s="137">
        <f t="shared" si="29"/>
        <v>0</v>
      </c>
      <c r="G119" s="210">
        <f t="shared" si="30"/>
        <v>0</v>
      </c>
      <c r="H119" s="203"/>
      <c r="I119" s="203"/>
      <c r="J119" s="203"/>
      <c r="K119" s="203"/>
      <c r="L119" s="268"/>
    </row>
    <row r="120" spans="1:12" ht="13.5" x14ac:dyDescent="0.25">
      <c r="A120" s="22">
        <v>9</v>
      </c>
      <c r="B120" s="22"/>
      <c r="C120" s="23">
        <f>SUM(NOVOEM!H16:I16)</f>
        <v>0</v>
      </c>
      <c r="D120" s="92">
        <v>44104</v>
      </c>
      <c r="E120" s="135">
        <f t="shared" si="28"/>
        <v>0</v>
      </c>
      <c r="F120" s="137">
        <f t="shared" si="29"/>
        <v>0</v>
      </c>
      <c r="G120" s="210">
        <f t="shared" si="30"/>
        <v>0</v>
      </c>
      <c r="H120" s="203"/>
      <c r="I120" s="203"/>
      <c r="J120" s="203"/>
      <c r="K120" s="203"/>
      <c r="L120" s="268"/>
    </row>
    <row r="121" spans="1:12" ht="13.5" x14ac:dyDescent="0.25">
      <c r="A121" s="22">
        <v>10</v>
      </c>
      <c r="B121" s="22"/>
      <c r="C121" s="23">
        <f>SUM(NOVOEM!H17:I17)</f>
        <v>0</v>
      </c>
      <c r="D121" s="92">
        <v>44135</v>
      </c>
      <c r="E121" s="135">
        <f t="shared" si="28"/>
        <v>0</v>
      </c>
      <c r="F121" s="137">
        <f t="shared" si="29"/>
        <v>0</v>
      </c>
      <c r="G121" s="210">
        <f t="shared" si="30"/>
        <v>0</v>
      </c>
      <c r="H121" s="203"/>
      <c r="I121" s="203"/>
      <c r="J121" s="203"/>
      <c r="K121" s="203"/>
      <c r="L121" s="268"/>
    </row>
    <row r="122" spans="1:12" ht="13.5" x14ac:dyDescent="0.25">
      <c r="A122" s="22">
        <v>11</v>
      </c>
      <c r="B122" s="22"/>
      <c r="C122" s="23">
        <f>SUM(NOVOEM!H18:I18)</f>
        <v>0</v>
      </c>
      <c r="D122" s="92">
        <v>44165</v>
      </c>
      <c r="E122" s="135">
        <f t="shared" si="28"/>
        <v>0</v>
      </c>
      <c r="F122" s="137">
        <f t="shared" si="29"/>
        <v>0</v>
      </c>
      <c r="G122" s="210">
        <f t="shared" si="30"/>
        <v>0</v>
      </c>
      <c r="H122" s="203"/>
      <c r="I122" s="203"/>
      <c r="J122" s="203"/>
      <c r="K122" s="203"/>
      <c r="L122" s="268"/>
    </row>
    <row r="123" spans="1:12" ht="14.25" thickBot="1" x14ac:dyDescent="0.3">
      <c r="A123" s="37">
        <v>12</v>
      </c>
      <c r="B123" s="37"/>
      <c r="C123" s="23">
        <f>SUM(NOVOEM!H19:I19)</f>
        <v>0</v>
      </c>
      <c r="D123" s="93">
        <v>44196</v>
      </c>
      <c r="E123" s="135">
        <f t="shared" si="28"/>
        <v>0</v>
      </c>
      <c r="F123" s="137">
        <f t="shared" si="29"/>
        <v>0</v>
      </c>
      <c r="G123" s="210">
        <f t="shared" si="30"/>
        <v>0</v>
      </c>
      <c r="H123" s="203"/>
      <c r="I123" s="203"/>
      <c r="J123" s="203"/>
      <c r="K123" s="203"/>
      <c r="L123" s="268"/>
    </row>
    <row r="124" spans="1:12" ht="14.25" thickBot="1" x14ac:dyDescent="0.3">
      <c r="A124" s="28"/>
      <c r="B124" s="28"/>
      <c r="C124" s="297">
        <f>SUM(C112:C123)</f>
        <v>5</v>
      </c>
      <c r="D124" s="28"/>
      <c r="E124" s="297">
        <f>SUM(E112:E123)</f>
        <v>2</v>
      </c>
      <c r="F124" s="297">
        <f>SUM(F112:F123)</f>
        <v>3</v>
      </c>
      <c r="G124" s="300">
        <f t="shared" si="30"/>
        <v>5</v>
      </c>
      <c r="H124" s="203"/>
      <c r="I124" s="203"/>
      <c r="J124" s="203"/>
      <c r="K124" s="203"/>
      <c r="L124" s="268"/>
    </row>
    <row r="125" spans="1:12" ht="14.25" thickTop="1" x14ac:dyDescent="0.25">
      <c r="A125" s="19" t="s">
        <v>23</v>
      </c>
      <c r="B125" s="278" t="s">
        <v>24</v>
      </c>
      <c r="C125" s="278" t="s">
        <v>25</v>
      </c>
      <c r="D125" s="278" t="s">
        <v>6</v>
      </c>
      <c r="E125" s="278" t="s">
        <v>14</v>
      </c>
      <c r="F125" s="278" t="s">
        <v>15</v>
      </c>
      <c r="G125" s="284" t="s">
        <v>29</v>
      </c>
      <c r="H125" s="205"/>
      <c r="I125" s="205"/>
      <c r="J125" s="205"/>
      <c r="K125" s="205"/>
      <c r="L125" s="273"/>
    </row>
    <row r="126" spans="1:12" ht="13.5" x14ac:dyDescent="0.25">
      <c r="A126" s="22">
        <v>1</v>
      </c>
      <c r="B126" s="274">
        <v>18000</v>
      </c>
      <c r="C126" s="321">
        <f>SUM(MAISEDUC!H8:I8)</f>
        <v>10</v>
      </c>
      <c r="D126" s="275">
        <v>43861</v>
      </c>
      <c r="E126" s="282">
        <f>(C126*40%)</f>
        <v>4</v>
      </c>
      <c r="F126" s="283">
        <f>(C126*60%)</f>
        <v>6</v>
      </c>
      <c r="G126" s="210">
        <f>(E126+F126)</f>
        <v>10</v>
      </c>
      <c r="H126" s="286" t="s">
        <v>71</v>
      </c>
      <c r="I126" s="203" t="s">
        <v>137</v>
      </c>
      <c r="J126" s="203"/>
      <c r="K126" s="203"/>
      <c r="L126" s="273"/>
    </row>
    <row r="127" spans="1:12" ht="13.5" x14ac:dyDescent="0.25">
      <c r="A127" s="22">
        <v>2</v>
      </c>
      <c r="B127" s="22"/>
      <c r="C127" s="333">
        <f>SUM(MAISEDUC!H9:I9)</f>
        <v>0</v>
      </c>
      <c r="D127" s="92">
        <v>43889</v>
      </c>
      <c r="E127" s="135">
        <f t="shared" ref="E127:E137" si="31">(C127*40%)</f>
        <v>0</v>
      </c>
      <c r="F127" s="137">
        <f t="shared" ref="F127:F137" si="32">(C127*60%)</f>
        <v>0</v>
      </c>
      <c r="G127" s="210">
        <f t="shared" ref="G127:G137" si="33">(E127+F127)</f>
        <v>0</v>
      </c>
      <c r="H127" s="264"/>
      <c r="I127" s="203"/>
      <c r="J127" s="203"/>
      <c r="K127" s="203"/>
      <c r="L127" s="273"/>
    </row>
    <row r="128" spans="1:12" ht="13.5" x14ac:dyDescent="0.25">
      <c r="A128" s="22">
        <v>3</v>
      </c>
      <c r="B128" s="22"/>
      <c r="C128" s="333">
        <f>SUM(MAISEDUC!H10:I10)</f>
        <v>0</v>
      </c>
      <c r="D128" s="92">
        <v>43921</v>
      </c>
      <c r="E128" s="135">
        <f t="shared" si="31"/>
        <v>0</v>
      </c>
      <c r="F128" s="137">
        <f t="shared" si="32"/>
        <v>0</v>
      </c>
      <c r="G128" s="210">
        <f t="shared" si="33"/>
        <v>0</v>
      </c>
      <c r="H128" s="203"/>
      <c r="I128" s="203"/>
      <c r="J128" s="203"/>
      <c r="K128" s="203"/>
      <c r="L128" s="268"/>
    </row>
    <row r="129" spans="1:12" ht="13.5" x14ac:dyDescent="0.25">
      <c r="A129" s="22">
        <v>4</v>
      </c>
      <c r="B129" s="22"/>
      <c r="C129" s="333">
        <f>SUM(MAISEDUC!H11:I11)</f>
        <v>0</v>
      </c>
      <c r="D129" s="92">
        <v>43951</v>
      </c>
      <c r="E129" s="135">
        <f t="shared" si="31"/>
        <v>0</v>
      </c>
      <c r="F129" s="137">
        <f t="shared" si="32"/>
        <v>0</v>
      </c>
      <c r="G129" s="210">
        <f t="shared" si="33"/>
        <v>0</v>
      </c>
      <c r="H129" s="203"/>
      <c r="I129" s="203"/>
      <c r="J129" s="203"/>
      <c r="K129" s="203"/>
      <c r="L129" s="268"/>
    </row>
    <row r="130" spans="1:12" ht="13.5" x14ac:dyDescent="0.25">
      <c r="A130" s="22">
        <v>5</v>
      </c>
      <c r="B130" s="22"/>
      <c r="C130" s="333">
        <f>SUM(MAISEDUC!H12:I12)</f>
        <v>0</v>
      </c>
      <c r="D130" s="92">
        <v>43982</v>
      </c>
      <c r="E130" s="135">
        <f t="shared" si="31"/>
        <v>0</v>
      </c>
      <c r="F130" s="137">
        <f t="shared" si="32"/>
        <v>0</v>
      </c>
      <c r="G130" s="210">
        <f t="shared" si="33"/>
        <v>0</v>
      </c>
      <c r="H130" s="203"/>
      <c r="I130" s="203"/>
      <c r="J130" s="203"/>
      <c r="K130" s="203"/>
      <c r="L130" s="268"/>
    </row>
    <row r="131" spans="1:12" ht="13.5" x14ac:dyDescent="0.25">
      <c r="A131" s="22">
        <v>6</v>
      </c>
      <c r="B131" s="22"/>
      <c r="C131" s="23">
        <f>SUM(MAISEDUC!H13:I13)</f>
        <v>0</v>
      </c>
      <c r="D131" s="92">
        <v>44012</v>
      </c>
      <c r="E131" s="135">
        <f t="shared" si="31"/>
        <v>0</v>
      </c>
      <c r="F131" s="137">
        <f t="shared" si="32"/>
        <v>0</v>
      </c>
      <c r="G131" s="210">
        <f t="shared" si="33"/>
        <v>0</v>
      </c>
      <c r="H131" s="203"/>
      <c r="I131" s="203"/>
      <c r="J131" s="203"/>
      <c r="K131" s="203"/>
      <c r="L131" s="268"/>
    </row>
    <row r="132" spans="1:12" ht="13.5" x14ac:dyDescent="0.25">
      <c r="A132" s="22">
        <v>7</v>
      </c>
      <c r="B132" s="22"/>
      <c r="C132" s="23">
        <f>SUM(MAISEDUC!H14:I14)</f>
        <v>0</v>
      </c>
      <c r="D132" s="92">
        <v>44043</v>
      </c>
      <c r="E132" s="135">
        <f t="shared" si="31"/>
        <v>0</v>
      </c>
      <c r="F132" s="137">
        <f t="shared" si="32"/>
        <v>0</v>
      </c>
      <c r="G132" s="210">
        <f t="shared" si="33"/>
        <v>0</v>
      </c>
      <c r="H132" s="203"/>
      <c r="I132" s="203"/>
      <c r="J132" s="203"/>
      <c r="K132" s="203"/>
      <c r="L132" s="268"/>
    </row>
    <row r="133" spans="1:12" ht="13.5" x14ac:dyDescent="0.25">
      <c r="A133" s="22">
        <v>8</v>
      </c>
      <c r="B133" s="22"/>
      <c r="C133" s="23">
        <f>SUM(MAISEDUC!H15:I15)</f>
        <v>0</v>
      </c>
      <c r="D133" s="92">
        <v>44074</v>
      </c>
      <c r="E133" s="135">
        <f t="shared" si="31"/>
        <v>0</v>
      </c>
      <c r="F133" s="137">
        <f t="shared" si="32"/>
        <v>0</v>
      </c>
      <c r="G133" s="210">
        <f t="shared" si="33"/>
        <v>0</v>
      </c>
      <c r="H133" s="203"/>
      <c r="I133" s="203"/>
      <c r="J133" s="203"/>
      <c r="K133" s="203"/>
      <c r="L133" s="268"/>
    </row>
    <row r="134" spans="1:12" ht="13.5" x14ac:dyDescent="0.25">
      <c r="A134" s="22">
        <v>9</v>
      </c>
      <c r="B134" s="22"/>
      <c r="C134" s="23">
        <f>SUM(MAISEDUC!H16:I16)</f>
        <v>0</v>
      </c>
      <c r="D134" s="92">
        <v>44104</v>
      </c>
      <c r="E134" s="135">
        <f t="shared" si="31"/>
        <v>0</v>
      </c>
      <c r="F134" s="137">
        <f t="shared" si="32"/>
        <v>0</v>
      </c>
      <c r="G134" s="210">
        <f t="shared" si="33"/>
        <v>0</v>
      </c>
      <c r="H134" s="203"/>
      <c r="I134" s="203"/>
      <c r="J134" s="203"/>
      <c r="K134" s="203"/>
      <c r="L134" s="268"/>
    </row>
    <row r="135" spans="1:12" ht="13.5" x14ac:dyDescent="0.25">
      <c r="A135" s="22">
        <v>10</v>
      </c>
      <c r="B135" s="22"/>
      <c r="C135" s="23">
        <f>SUM(MAISEDUC!H17:I17)</f>
        <v>0</v>
      </c>
      <c r="D135" s="92">
        <v>44135</v>
      </c>
      <c r="E135" s="135">
        <f t="shared" si="31"/>
        <v>0</v>
      </c>
      <c r="F135" s="137">
        <f t="shared" si="32"/>
        <v>0</v>
      </c>
      <c r="G135" s="210">
        <f t="shared" si="33"/>
        <v>0</v>
      </c>
      <c r="H135" s="203"/>
      <c r="I135" s="203"/>
      <c r="J135" s="203"/>
      <c r="K135" s="203"/>
      <c r="L135" s="268"/>
    </row>
    <row r="136" spans="1:12" ht="13.5" x14ac:dyDescent="0.25">
      <c r="A136" s="22">
        <v>11</v>
      </c>
      <c r="B136" s="22"/>
      <c r="C136" s="23">
        <f>SUM(MAISEDUC!H18:I18)</f>
        <v>0</v>
      </c>
      <c r="D136" s="92">
        <v>44165</v>
      </c>
      <c r="E136" s="135">
        <f t="shared" si="31"/>
        <v>0</v>
      </c>
      <c r="F136" s="137">
        <f t="shared" si="32"/>
        <v>0</v>
      </c>
      <c r="G136" s="210">
        <f t="shared" si="33"/>
        <v>0</v>
      </c>
      <c r="H136" s="203"/>
      <c r="I136" s="203"/>
      <c r="J136" s="203"/>
      <c r="K136" s="203"/>
      <c r="L136" s="268"/>
    </row>
    <row r="137" spans="1:12" ht="14.25" thickBot="1" x14ac:dyDescent="0.3">
      <c r="A137" s="37">
        <v>12</v>
      </c>
      <c r="B137" s="37"/>
      <c r="C137" s="23">
        <f>SUM(MAISEDUC!H19:I19)</f>
        <v>0</v>
      </c>
      <c r="D137" s="93">
        <v>44196</v>
      </c>
      <c r="E137" s="135">
        <f t="shared" si="31"/>
        <v>0</v>
      </c>
      <c r="F137" s="137">
        <f t="shared" si="32"/>
        <v>0</v>
      </c>
      <c r="G137" s="210">
        <f t="shared" si="33"/>
        <v>0</v>
      </c>
      <c r="H137" s="203"/>
      <c r="I137" s="203"/>
      <c r="J137" s="203"/>
      <c r="K137" s="203"/>
      <c r="L137" s="268"/>
    </row>
    <row r="138" spans="1:12" ht="14.25" thickBot="1" x14ac:dyDescent="0.3">
      <c r="A138" s="28"/>
      <c r="B138" s="28"/>
      <c r="C138" s="297">
        <f>SUM(C126:C137)</f>
        <v>10</v>
      </c>
      <c r="D138" s="28"/>
      <c r="E138" s="297">
        <f>SUM(E126:E137)</f>
        <v>4</v>
      </c>
      <c r="F138" s="297">
        <f>SUM(F126:F137)</f>
        <v>6</v>
      </c>
      <c r="G138" s="298">
        <f>SUM(G126:G137)</f>
        <v>10</v>
      </c>
      <c r="H138" s="15"/>
      <c r="I138" s="15"/>
      <c r="J138" s="15"/>
      <c r="K138" s="15"/>
      <c r="L138" s="268"/>
    </row>
    <row r="139" spans="1:12" ht="14.25" thickTop="1" x14ac:dyDescent="0.25">
      <c r="A139" s="19" t="s">
        <v>23</v>
      </c>
      <c r="B139" s="278" t="s">
        <v>24</v>
      </c>
      <c r="C139" s="278" t="s">
        <v>25</v>
      </c>
      <c r="D139" s="278" t="s">
        <v>6</v>
      </c>
      <c r="E139" s="278" t="s">
        <v>14</v>
      </c>
      <c r="F139" s="278" t="s">
        <v>15</v>
      </c>
      <c r="G139" s="284" t="s">
        <v>29</v>
      </c>
    </row>
    <row r="140" spans="1:12" ht="13.5" x14ac:dyDescent="0.25">
      <c r="A140" s="22">
        <v>1</v>
      </c>
      <c r="B140" s="274">
        <v>18000</v>
      </c>
      <c r="C140" s="321">
        <f>SUM(ESTRUT!H8:I8)</f>
        <v>5</v>
      </c>
      <c r="D140" s="275">
        <v>43861</v>
      </c>
      <c r="E140" s="282">
        <f>(C140*40%)</f>
        <v>2</v>
      </c>
      <c r="F140" s="283">
        <f>(C140*60%)</f>
        <v>3</v>
      </c>
      <c r="G140" s="210">
        <f>(E140+F140)</f>
        <v>5</v>
      </c>
      <c r="H140" s="287" t="s">
        <v>118</v>
      </c>
    </row>
    <row r="141" spans="1:12" ht="13.5" x14ac:dyDescent="0.25">
      <c r="A141" s="22">
        <v>2</v>
      </c>
      <c r="B141" s="22"/>
      <c r="C141" s="333">
        <f>SUM(ESTRUT!H9:I9)</f>
        <v>0</v>
      </c>
      <c r="D141" s="92">
        <v>43889</v>
      </c>
      <c r="E141" s="135">
        <f t="shared" ref="E141:E151" si="34">(C141*40%)</f>
        <v>0</v>
      </c>
      <c r="F141" s="137">
        <f t="shared" ref="F141:F151" si="35">(C141*60%)</f>
        <v>0</v>
      </c>
      <c r="G141" s="210">
        <f t="shared" ref="G141:G151" si="36">(E141+F141)</f>
        <v>0</v>
      </c>
      <c r="H141" s="265" t="s">
        <v>109</v>
      </c>
    </row>
    <row r="142" spans="1:12" ht="13.5" x14ac:dyDescent="0.25">
      <c r="A142" s="22">
        <v>3</v>
      </c>
      <c r="B142" s="22"/>
      <c r="C142" s="333">
        <f>SUM(ESTRUT!H10:I10)</f>
        <v>0</v>
      </c>
      <c r="D142" s="92">
        <v>43921</v>
      </c>
      <c r="E142" s="135">
        <f t="shared" si="34"/>
        <v>0</v>
      </c>
      <c r="F142" s="137">
        <f t="shared" si="35"/>
        <v>0</v>
      </c>
      <c r="G142" s="210">
        <f t="shared" si="36"/>
        <v>0</v>
      </c>
    </row>
    <row r="143" spans="1:12" ht="13.5" x14ac:dyDescent="0.25">
      <c r="A143" s="22">
        <v>4</v>
      </c>
      <c r="B143" s="22"/>
      <c r="C143" s="23">
        <f>SUM(ESTRUT!H11:I11)</f>
        <v>0</v>
      </c>
      <c r="D143" s="92">
        <v>43951</v>
      </c>
      <c r="E143" s="135">
        <f>(C143*20%)</f>
        <v>0</v>
      </c>
      <c r="F143" s="137">
        <f>(C143*80%)</f>
        <v>0</v>
      </c>
      <c r="G143" s="210">
        <f t="shared" si="36"/>
        <v>0</v>
      </c>
      <c r="H143" s="337" t="s">
        <v>140</v>
      </c>
    </row>
    <row r="144" spans="1:12" ht="13.5" x14ac:dyDescent="0.25">
      <c r="A144" s="22">
        <v>5</v>
      </c>
      <c r="B144" s="22"/>
      <c r="C144" s="23">
        <f>SUM(ESTRUT!H12:I12)</f>
        <v>0</v>
      </c>
      <c r="D144" s="92">
        <v>43982</v>
      </c>
      <c r="E144" s="135">
        <f t="shared" si="34"/>
        <v>0</v>
      </c>
      <c r="F144" s="137">
        <f t="shared" si="35"/>
        <v>0</v>
      </c>
      <c r="G144" s="210">
        <f t="shared" si="36"/>
        <v>0</v>
      </c>
      <c r="H144" s="337" t="s">
        <v>140</v>
      </c>
    </row>
    <row r="145" spans="1:8" ht="13.5" x14ac:dyDescent="0.25">
      <c r="A145" s="22">
        <v>6</v>
      </c>
      <c r="B145" s="22"/>
      <c r="C145" s="23">
        <f>SUM(ESTRUT!H13:I13)</f>
        <v>0</v>
      </c>
      <c r="D145" s="92">
        <v>44012</v>
      </c>
      <c r="E145" s="135">
        <f t="shared" si="34"/>
        <v>0</v>
      </c>
      <c r="F145" s="137">
        <f t="shared" si="35"/>
        <v>0</v>
      </c>
      <c r="G145" s="210">
        <f t="shared" si="36"/>
        <v>0</v>
      </c>
    </row>
    <row r="146" spans="1:8" ht="13.5" x14ac:dyDescent="0.25">
      <c r="A146" s="22">
        <v>7</v>
      </c>
      <c r="B146" s="22"/>
      <c r="C146" s="23">
        <f>SUM(ESTRUT!H14:I14)</f>
        <v>0</v>
      </c>
      <c r="D146" s="92">
        <v>44043</v>
      </c>
      <c r="E146" s="135">
        <f t="shared" si="34"/>
        <v>0</v>
      </c>
      <c r="F146" s="137">
        <f t="shared" si="35"/>
        <v>0</v>
      </c>
      <c r="G146" s="210">
        <f t="shared" si="36"/>
        <v>0</v>
      </c>
    </row>
    <row r="147" spans="1:8" ht="13.5" x14ac:dyDescent="0.25">
      <c r="A147" s="22">
        <v>8</v>
      </c>
      <c r="B147" s="22"/>
      <c r="C147" s="23">
        <f>SUM(ESTRUT!H15:I15)</f>
        <v>0</v>
      </c>
      <c r="D147" s="92">
        <v>44074</v>
      </c>
      <c r="E147" s="135">
        <f t="shared" si="34"/>
        <v>0</v>
      </c>
      <c r="F147" s="137">
        <f t="shared" si="35"/>
        <v>0</v>
      </c>
      <c r="G147" s="210">
        <f t="shared" si="36"/>
        <v>0</v>
      </c>
    </row>
    <row r="148" spans="1:8" ht="13.5" x14ac:dyDescent="0.25">
      <c r="A148" s="22">
        <v>9</v>
      </c>
      <c r="B148" s="22"/>
      <c r="C148" s="23">
        <f>SUM(ESTRUT!H16:I16)</f>
        <v>0</v>
      </c>
      <c r="D148" s="92">
        <v>44104</v>
      </c>
      <c r="E148" s="135">
        <f t="shared" si="34"/>
        <v>0</v>
      </c>
      <c r="F148" s="137">
        <f t="shared" si="35"/>
        <v>0</v>
      </c>
      <c r="G148" s="210">
        <f t="shared" si="36"/>
        <v>0</v>
      </c>
    </row>
    <row r="149" spans="1:8" ht="13.5" x14ac:dyDescent="0.25">
      <c r="A149" s="22">
        <v>10</v>
      </c>
      <c r="B149" s="22"/>
      <c r="C149" s="23">
        <f>SUM(ESTRUT!H17:I17)</f>
        <v>0</v>
      </c>
      <c r="D149" s="92">
        <v>44135</v>
      </c>
      <c r="E149" s="135">
        <f t="shared" si="34"/>
        <v>0</v>
      </c>
      <c r="F149" s="137">
        <f t="shared" si="35"/>
        <v>0</v>
      </c>
      <c r="G149" s="210">
        <f t="shared" si="36"/>
        <v>0</v>
      </c>
    </row>
    <row r="150" spans="1:8" ht="13.5" x14ac:dyDescent="0.25">
      <c r="A150" s="22">
        <v>11</v>
      </c>
      <c r="B150" s="22"/>
      <c r="C150" s="23">
        <f>SUM(ESTRUT!H18:I18)</f>
        <v>0</v>
      </c>
      <c r="D150" s="92">
        <v>44165</v>
      </c>
      <c r="E150" s="135">
        <f t="shared" si="34"/>
        <v>0</v>
      </c>
      <c r="F150" s="137">
        <f t="shared" si="35"/>
        <v>0</v>
      </c>
      <c r="G150" s="210">
        <f t="shared" si="36"/>
        <v>0</v>
      </c>
    </row>
    <row r="151" spans="1:8" ht="14.25" thickBot="1" x14ac:dyDescent="0.3">
      <c r="A151" s="37">
        <v>12</v>
      </c>
      <c r="B151" s="37"/>
      <c r="C151" s="23">
        <f>SUM(ESTRUT!H19:I19)</f>
        <v>0</v>
      </c>
      <c r="D151" s="93">
        <v>44196</v>
      </c>
      <c r="E151" s="135">
        <f t="shared" si="34"/>
        <v>0</v>
      </c>
      <c r="F151" s="137">
        <f t="shared" si="35"/>
        <v>0</v>
      </c>
      <c r="G151" s="210">
        <f t="shared" si="36"/>
        <v>0</v>
      </c>
    </row>
    <row r="152" spans="1:8" ht="14.25" thickBot="1" x14ac:dyDescent="0.3">
      <c r="A152" s="28"/>
      <c r="B152" s="28"/>
      <c r="C152" s="297">
        <f>SUM(C140:C151)</f>
        <v>5</v>
      </c>
      <c r="D152" s="28"/>
      <c r="E152" s="297">
        <f>SUM(E140:E151)</f>
        <v>2</v>
      </c>
      <c r="F152" s="297">
        <f>SUM(F140:F151)</f>
        <v>3</v>
      </c>
      <c r="G152" s="298">
        <f>SUM(G140:G151)</f>
        <v>5</v>
      </c>
    </row>
    <row r="153" spans="1:8" ht="14.25" thickTop="1" x14ac:dyDescent="0.25">
      <c r="A153" s="19" t="s">
        <v>23</v>
      </c>
      <c r="B153" s="278" t="s">
        <v>24</v>
      </c>
      <c r="C153" s="278" t="s">
        <v>25</v>
      </c>
      <c r="D153" s="278" t="s">
        <v>6</v>
      </c>
      <c r="E153" s="278" t="s">
        <v>14</v>
      </c>
      <c r="F153" s="278" t="s">
        <v>15</v>
      </c>
      <c r="G153" s="284" t="s">
        <v>29</v>
      </c>
    </row>
    <row r="154" spans="1:8" ht="13.5" x14ac:dyDescent="0.25">
      <c r="A154" s="22">
        <v>1</v>
      </c>
      <c r="B154" s="274">
        <v>18000</v>
      </c>
      <c r="C154" s="321">
        <f>SUM(CARDPNAE!H8:I8)</f>
        <v>0</v>
      </c>
      <c r="D154" s="275">
        <v>43861</v>
      </c>
      <c r="E154" s="282">
        <f>(C154*40%)</f>
        <v>0</v>
      </c>
      <c r="F154" s="283">
        <f>(C154*60%)</f>
        <v>0</v>
      </c>
      <c r="G154" s="210">
        <f>(E154+F154)</f>
        <v>0</v>
      </c>
      <c r="H154" s="328" t="s">
        <v>133</v>
      </c>
    </row>
    <row r="155" spans="1:8" ht="13.5" x14ac:dyDescent="0.25">
      <c r="A155" s="22">
        <v>2</v>
      </c>
      <c r="B155" s="22"/>
      <c r="C155" s="333">
        <f>SUM(MAISEDUC!H37:I37)</f>
        <v>0</v>
      </c>
      <c r="D155" s="92">
        <v>43889</v>
      </c>
      <c r="E155" s="135">
        <f t="shared" ref="E155:E165" si="37">(C155*40%)</f>
        <v>0</v>
      </c>
      <c r="F155" s="137">
        <f t="shared" ref="F155:F165" si="38">(C155*60%)</f>
        <v>0</v>
      </c>
      <c r="G155" s="210">
        <f t="shared" ref="G155:G165" si="39">(E155+F155)</f>
        <v>0</v>
      </c>
      <c r="H155" s="38" t="s">
        <v>135</v>
      </c>
    </row>
    <row r="156" spans="1:8" ht="13.5" x14ac:dyDescent="0.25">
      <c r="A156" s="22">
        <v>3</v>
      </c>
      <c r="B156" s="22"/>
      <c r="C156" s="333">
        <f>SUM(MAISEDUC!H38:I38)</f>
        <v>0</v>
      </c>
      <c r="D156" s="92">
        <v>43921</v>
      </c>
      <c r="E156" s="135">
        <f t="shared" si="37"/>
        <v>0</v>
      </c>
      <c r="F156" s="137">
        <f t="shared" si="38"/>
        <v>0</v>
      </c>
      <c r="G156" s="210">
        <f t="shared" si="39"/>
        <v>0</v>
      </c>
    </row>
    <row r="157" spans="1:8" ht="13.5" x14ac:dyDescent="0.25">
      <c r="A157" s="22">
        <v>4</v>
      </c>
      <c r="B157" s="22"/>
      <c r="C157" s="333">
        <f>SUM(MAISEDUC!H39:I39)</f>
        <v>0</v>
      </c>
      <c r="D157" s="92">
        <v>43951</v>
      </c>
      <c r="E157" s="135">
        <f t="shared" si="37"/>
        <v>0</v>
      </c>
      <c r="F157" s="137">
        <f t="shared" si="38"/>
        <v>0</v>
      </c>
      <c r="G157" s="210">
        <f t="shared" si="39"/>
        <v>0</v>
      </c>
    </row>
    <row r="158" spans="1:8" ht="13.5" x14ac:dyDescent="0.25">
      <c r="A158" s="22">
        <v>5</v>
      </c>
      <c r="B158" s="22"/>
      <c r="C158" s="333">
        <f>SUM(MAISEDUC!H40:I40)</f>
        <v>0</v>
      </c>
      <c r="D158" s="92">
        <v>43982</v>
      </c>
      <c r="E158" s="135">
        <f t="shared" si="37"/>
        <v>0</v>
      </c>
      <c r="F158" s="137">
        <f t="shared" si="38"/>
        <v>0</v>
      </c>
      <c r="G158" s="210">
        <f t="shared" si="39"/>
        <v>0</v>
      </c>
    </row>
    <row r="159" spans="1:8" ht="13.5" x14ac:dyDescent="0.25">
      <c r="A159" s="22">
        <v>6</v>
      </c>
      <c r="B159" s="22"/>
      <c r="C159" s="23">
        <f>SUM(MAISEDUC!H41:I41)</f>
        <v>0</v>
      </c>
      <c r="D159" s="92">
        <v>44012</v>
      </c>
      <c r="E159" s="135">
        <f t="shared" si="37"/>
        <v>0</v>
      </c>
      <c r="F159" s="137">
        <f t="shared" si="38"/>
        <v>0</v>
      </c>
      <c r="G159" s="210">
        <f t="shared" si="39"/>
        <v>0</v>
      </c>
    </row>
    <row r="160" spans="1:8" ht="13.5" x14ac:dyDescent="0.25">
      <c r="A160" s="22">
        <v>7</v>
      </c>
      <c r="B160" s="22"/>
      <c r="C160" s="23">
        <f>SUM(MAISEDUC!H42:I42)</f>
        <v>0</v>
      </c>
      <c r="D160" s="92">
        <v>44043</v>
      </c>
      <c r="E160" s="135">
        <f t="shared" si="37"/>
        <v>0</v>
      </c>
      <c r="F160" s="137">
        <f t="shared" si="38"/>
        <v>0</v>
      </c>
      <c r="G160" s="210">
        <f t="shared" si="39"/>
        <v>0</v>
      </c>
    </row>
    <row r="161" spans="1:12" ht="13.5" x14ac:dyDescent="0.25">
      <c r="A161" s="22">
        <v>8</v>
      </c>
      <c r="B161" s="22"/>
      <c r="C161" s="23">
        <f>SUM(MAISEDUC!H43:I43)</f>
        <v>0</v>
      </c>
      <c r="D161" s="92">
        <v>44074</v>
      </c>
      <c r="E161" s="135">
        <f t="shared" si="37"/>
        <v>0</v>
      </c>
      <c r="F161" s="137">
        <f t="shared" si="38"/>
        <v>0</v>
      </c>
      <c r="G161" s="210">
        <f t="shared" si="39"/>
        <v>0</v>
      </c>
    </row>
    <row r="162" spans="1:12" ht="13.5" x14ac:dyDescent="0.25">
      <c r="A162" s="22">
        <v>9</v>
      </c>
      <c r="B162" s="22"/>
      <c r="C162" s="23">
        <f>SUM(MAISEDUC!H44:I44)</f>
        <v>0</v>
      </c>
      <c r="D162" s="92">
        <v>44104</v>
      </c>
      <c r="E162" s="135">
        <f t="shared" si="37"/>
        <v>0</v>
      </c>
      <c r="F162" s="137">
        <f t="shared" si="38"/>
        <v>0</v>
      </c>
      <c r="G162" s="210">
        <f t="shared" si="39"/>
        <v>0</v>
      </c>
    </row>
    <row r="163" spans="1:12" ht="13.5" x14ac:dyDescent="0.25">
      <c r="A163" s="22">
        <v>10</v>
      </c>
      <c r="B163" s="22"/>
      <c r="C163" s="23">
        <f>SUM(MAISEDUC!H45:I45)</f>
        <v>0</v>
      </c>
      <c r="D163" s="92">
        <v>44135</v>
      </c>
      <c r="E163" s="135">
        <f t="shared" si="37"/>
        <v>0</v>
      </c>
      <c r="F163" s="137">
        <f t="shared" si="38"/>
        <v>0</v>
      </c>
      <c r="G163" s="210">
        <f t="shared" si="39"/>
        <v>0</v>
      </c>
    </row>
    <row r="164" spans="1:12" ht="13.5" x14ac:dyDescent="0.25">
      <c r="A164" s="22">
        <v>11</v>
      </c>
      <c r="B164" s="22"/>
      <c r="C164" s="23">
        <f>SUM(MAISEDUC!H46:I46)</f>
        <v>0</v>
      </c>
      <c r="D164" s="92">
        <v>44165</v>
      </c>
      <c r="E164" s="135">
        <f t="shared" si="37"/>
        <v>0</v>
      </c>
      <c r="F164" s="137">
        <f t="shared" si="38"/>
        <v>0</v>
      </c>
      <c r="G164" s="210">
        <f t="shared" si="39"/>
        <v>0</v>
      </c>
    </row>
    <row r="165" spans="1:12" ht="14.25" thickBot="1" x14ac:dyDescent="0.3">
      <c r="A165" s="37">
        <v>12</v>
      </c>
      <c r="B165" s="37"/>
      <c r="C165" s="23">
        <f>SUM(MAISEDUC!H47:I47)</f>
        <v>0</v>
      </c>
      <c r="D165" s="93">
        <v>44196</v>
      </c>
      <c r="E165" s="135">
        <f t="shared" si="37"/>
        <v>0</v>
      </c>
      <c r="F165" s="137">
        <f t="shared" si="38"/>
        <v>0</v>
      </c>
      <c r="G165" s="210">
        <f t="shared" si="39"/>
        <v>0</v>
      </c>
    </row>
    <row r="166" spans="1:12" ht="14.25" thickBot="1" x14ac:dyDescent="0.3">
      <c r="A166" s="28"/>
      <c r="B166" s="28"/>
      <c r="C166" s="297">
        <f>SUM(C154:C165)</f>
        <v>0</v>
      </c>
      <c r="D166" s="28"/>
      <c r="E166" s="297">
        <f>SUM(E154:E165)</f>
        <v>0</v>
      </c>
      <c r="F166" s="297">
        <f>SUM(F154:F165)</f>
        <v>0</v>
      </c>
      <c r="G166" s="298">
        <f>SUM(G154:G165)</f>
        <v>0</v>
      </c>
    </row>
    <row r="167" spans="1:12" ht="14.25" thickTop="1" x14ac:dyDescent="0.25">
      <c r="A167" s="19" t="s">
        <v>23</v>
      </c>
      <c r="B167" s="278" t="s">
        <v>24</v>
      </c>
      <c r="C167" s="278" t="s">
        <v>25</v>
      </c>
      <c r="D167" s="278" t="s">
        <v>6</v>
      </c>
      <c r="E167" s="278" t="s">
        <v>14</v>
      </c>
      <c r="F167" s="278" t="s">
        <v>15</v>
      </c>
      <c r="G167" s="284" t="s">
        <v>29</v>
      </c>
      <c r="H167" s="397" t="s">
        <v>127</v>
      </c>
      <c r="I167" s="398"/>
    </row>
    <row r="168" spans="1:12" ht="13.5" x14ac:dyDescent="0.25">
      <c r="A168" s="22">
        <v>1</v>
      </c>
      <c r="B168" s="274">
        <v>18000</v>
      </c>
      <c r="C168" s="322">
        <f>(C7+C97)</f>
        <v>25.83</v>
      </c>
      <c r="D168" s="275">
        <v>43861</v>
      </c>
      <c r="E168" s="282">
        <f>(C168*30%)</f>
        <v>7.7489999999999988</v>
      </c>
      <c r="F168" s="283">
        <f>(C168*70%)</f>
        <v>18.080999999999996</v>
      </c>
      <c r="G168" s="210">
        <f>(E168+F168)</f>
        <v>25.829999999999995</v>
      </c>
      <c r="H168" s="399" t="s">
        <v>128</v>
      </c>
      <c r="I168" s="400"/>
      <c r="J168" s="400"/>
      <c r="K168" s="400"/>
      <c r="L168" s="401"/>
    </row>
    <row r="169" spans="1:12" ht="13.5" x14ac:dyDescent="0.25">
      <c r="A169" s="22">
        <v>2</v>
      </c>
      <c r="B169" s="274">
        <v>18000</v>
      </c>
      <c r="C169" s="322">
        <f t="shared" ref="C169:C179" si="40">(C8+C98)</f>
        <v>0</v>
      </c>
      <c r="D169" s="92">
        <v>43889</v>
      </c>
      <c r="E169" s="282">
        <f t="shared" ref="E169:E179" si="41">(C169*30%)</f>
        <v>0</v>
      </c>
      <c r="F169" s="283">
        <f t="shared" ref="F169:F179" si="42">(C169*70%)</f>
        <v>0</v>
      </c>
      <c r="G169" s="210">
        <f t="shared" ref="G169:G179" si="43">(E169+F169)</f>
        <v>0</v>
      </c>
      <c r="H169" s="399"/>
      <c r="I169" s="400"/>
      <c r="J169" s="400"/>
      <c r="K169" s="400"/>
      <c r="L169" s="401"/>
    </row>
    <row r="170" spans="1:12" ht="13.5" x14ac:dyDescent="0.25">
      <c r="A170" s="22">
        <v>3</v>
      </c>
      <c r="B170" s="22"/>
      <c r="C170" s="322">
        <f t="shared" si="40"/>
        <v>0</v>
      </c>
      <c r="D170" s="92">
        <v>43921</v>
      </c>
      <c r="E170" s="282">
        <f t="shared" si="41"/>
        <v>0</v>
      </c>
      <c r="F170" s="283">
        <f t="shared" si="42"/>
        <v>0</v>
      </c>
      <c r="G170" s="210">
        <f t="shared" si="43"/>
        <v>0</v>
      </c>
      <c r="H170" s="399"/>
      <c r="I170" s="400"/>
      <c r="J170" s="400"/>
      <c r="K170" s="400"/>
      <c r="L170" s="401"/>
    </row>
    <row r="171" spans="1:12" ht="13.5" x14ac:dyDescent="0.25">
      <c r="A171" s="22">
        <v>4</v>
      </c>
      <c r="B171" s="22"/>
      <c r="C171" s="322">
        <f t="shared" si="40"/>
        <v>0</v>
      </c>
      <c r="D171" s="92">
        <v>43951</v>
      </c>
      <c r="E171" s="282">
        <f t="shared" si="41"/>
        <v>0</v>
      </c>
      <c r="F171" s="283">
        <f t="shared" si="42"/>
        <v>0</v>
      </c>
      <c r="G171" s="210">
        <f t="shared" si="43"/>
        <v>0</v>
      </c>
    </row>
    <row r="172" spans="1:12" ht="13.5" x14ac:dyDescent="0.25">
      <c r="A172" s="22">
        <v>5</v>
      </c>
      <c r="B172" s="22"/>
      <c r="C172" s="322">
        <f t="shared" si="40"/>
        <v>0</v>
      </c>
      <c r="D172" s="92">
        <v>43982</v>
      </c>
      <c r="E172" s="282">
        <f t="shared" si="41"/>
        <v>0</v>
      </c>
      <c r="F172" s="283">
        <f t="shared" si="42"/>
        <v>0</v>
      </c>
      <c r="G172" s="210">
        <f t="shared" si="43"/>
        <v>0</v>
      </c>
    </row>
    <row r="173" spans="1:12" ht="13.5" x14ac:dyDescent="0.25">
      <c r="A173" s="22">
        <v>6</v>
      </c>
      <c r="B173" s="22"/>
      <c r="C173" s="25">
        <f t="shared" si="40"/>
        <v>0</v>
      </c>
      <c r="D173" s="92">
        <v>44012</v>
      </c>
      <c r="E173" s="282">
        <f t="shared" si="41"/>
        <v>0</v>
      </c>
      <c r="F173" s="283">
        <f t="shared" si="42"/>
        <v>0</v>
      </c>
      <c r="G173" s="210">
        <f t="shared" si="43"/>
        <v>0</v>
      </c>
    </row>
    <row r="174" spans="1:12" ht="13.5" x14ac:dyDescent="0.25">
      <c r="A174" s="22">
        <v>7</v>
      </c>
      <c r="B174" s="22"/>
      <c r="C174" s="25">
        <f t="shared" si="40"/>
        <v>0</v>
      </c>
      <c r="D174" s="92">
        <v>44043</v>
      </c>
      <c r="E174" s="282">
        <f t="shared" si="41"/>
        <v>0</v>
      </c>
      <c r="F174" s="283">
        <f t="shared" si="42"/>
        <v>0</v>
      </c>
      <c r="G174" s="210">
        <f t="shared" si="43"/>
        <v>0</v>
      </c>
    </row>
    <row r="175" spans="1:12" ht="13.5" x14ac:dyDescent="0.25">
      <c r="A175" s="22">
        <v>8</v>
      </c>
      <c r="B175" s="22"/>
      <c r="C175" s="25">
        <f t="shared" si="40"/>
        <v>0</v>
      </c>
      <c r="D175" s="92">
        <v>44074</v>
      </c>
      <c r="E175" s="282">
        <f t="shared" si="41"/>
        <v>0</v>
      </c>
      <c r="F175" s="283">
        <f t="shared" si="42"/>
        <v>0</v>
      </c>
      <c r="G175" s="210">
        <f t="shared" si="43"/>
        <v>0</v>
      </c>
    </row>
    <row r="176" spans="1:12" ht="13.5" x14ac:dyDescent="0.25">
      <c r="A176" s="22">
        <v>9</v>
      </c>
      <c r="B176" s="22"/>
      <c r="C176" s="25">
        <f t="shared" si="40"/>
        <v>0</v>
      </c>
      <c r="D176" s="92">
        <v>44104</v>
      </c>
      <c r="E176" s="282">
        <f t="shared" si="41"/>
        <v>0</v>
      </c>
      <c r="F176" s="283">
        <f t="shared" si="42"/>
        <v>0</v>
      </c>
      <c r="G176" s="210">
        <f t="shared" si="43"/>
        <v>0</v>
      </c>
    </row>
    <row r="177" spans="1:12" ht="13.5" x14ac:dyDescent="0.25">
      <c r="A177" s="22">
        <v>10</v>
      </c>
      <c r="B177" s="22"/>
      <c r="C177" s="25">
        <f t="shared" si="40"/>
        <v>0</v>
      </c>
      <c r="D177" s="92">
        <v>44135</v>
      </c>
      <c r="E177" s="282">
        <f t="shared" si="41"/>
        <v>0</v>
      </c>
      <c r="F177" s="283">
        <f t="shared" si="42"/>
        <v>0</v>
      </c>
      <c r="G177" s="210">
        <f t="shared" si="43"/>
        <v>0</v>
      </c>
    </row>
    <row r="178" spans="1:12" ht="13.5" x14ac:dyDescent="0.25">
      <c r="A178" s="22">
        <v>11</v>
      </c>
      <c r="B178" s="22"/>
      <c r="C178" s="25">
        <f t="shared" si="40"/>
        <v>0</v>
      </c>
      <c r="D178" s="92">
        <v>44165</v>
      </c>
      <c r="E178" s="282">
        <f t="shared" si="41"/>
        <v>0</v>
      </c>
      <c r="F178" s="283">
        <f t="shared" si="42"/>
        <v>0</v>
      </c>
      <c r="G178" s="210">
        <f t="shared" si="43"/>
        <v>0</v>
      </c>
    </row>
    <row r="179" spans="1:12" ht="14.25" thickBot="1" x14ac:dyDescent="0.3">
      <c r="A179" s="37">
        <v>12</v>
      </c>
      <c r="B179" s="37"/>
      <c r="C179" s="25">
        <f t="shared" si="40"/>
        <v>0</v>
      </c>
      <c r="D179" s="93">
        <v>44196</v>
      </c>
      <c r="E179" s="282">
        <f t="shared" si="41"/>
        <v>0</v>
      </c>
      <c r="F179" s="283">
        <f t="shared" si="42"/>
        <v>0</v>
      </c>
      <c r="G179" s="210">
        <f t="shared" si="43"/>
        <v>0</v>
      </c>
    </row>
    <row r="180" spans="1:12" ht="14.25" thickBot="1" x14ac:dyDescent="0.3">
      <c r="A180" s="28"/>
      <c r="B180" s="28"/>
      <c r="C180" s="297">
        <f>SUM(C168:C179)</f>
        <v>25.83</v>
      </c>
      <c r="D180" s="28"/>
      <c r="E180" s="297">
        <f>SUM(E168:E179)</f>
        <v>7.7489999999999988</v>
      </c>
      <c r="F180" s="297">
        <f>SUM(F168:F179)</f>
        <v>18.080999999999996</v>
      </c>
      <c r="G180" s="298">
        <f>SUM(G168:G179)</f>
        <v>25.829999999999995</v>
      </c>
    </row>
    <row r="181" spans="1:12" ht="14.25" thickTop="1" x14ac:dyDescent="0.25">
      <c r="A181" s="19" t="s">
        <v>23</v>
      </c>
      <c r="B181" s="331" t="s">
        <v>24</v>
      </c>
      <c r="C181" s="331" t="s">
        <v>25</v>
      </c>
      <c r="D181" s="331" t="s">
        <v>6</v>
      </c>
      <c r="E181" s="331" t="s">
        <v>14</v>
      </c>
      <c r="F181" s="331" t="s">
        <v>15</v>
      </c>
      <c r="G181" s="332" t="s">
        <v>29</v>
      </c>
      <c r="H181" s="402" t="s">
        <v>130</v>
      </c>
      <c r="I181" s="403"/>
      <c r="J181" s="6"/>
      <c r="K181" s="6"/>
    </row>
    <row r="182" spans="1:12" ht="13.5" x14ac:dyDescent="0.25">
      <c r="A182" s="22">
        <v>1</v>
      </c>
      <c r="B182" s="274">
        <v>18000</v>
      </c>
      <c r="C182" s="321">
        <f>(C67+C112)</f>
        <v>10</v>
      </c>
      <c r="D182" s="275">
        <v>43861</v>
      </c>
      <c r="E182" s="282">
        <f>(C182*30%)</f>
        <v>3</v>
      </c>
      <c r="F182" s="283">
        <f>(C182*70%)</f>
        <v>7</v>
      </c>
      <c r="G182" s="210">
        <f>(E182+F182)</f>
        <v>10</v>
      </c>
      <c r="H182" s="399" t="s">
        <v>128</v>
      </c>
      <c r="I182" s="400"/>
      <c r="J182" s="400"/>
      <c r="K182" s="400"/>
      <c r="L182" s="401"/>
    </row>
    <row r="183" spans="1:12" ht="13.5" x14ac:dyDescent="0.25">
      <c r="A183" s="22">
        <v>2</v>
      </c>
      <c r="B183" s="274">
        <v>18000</v>
      </c>
      <c r="C183" s="321">
        <f t="shared" ref="C183:C193" si="44">(C68+C113)</f>
        <v>0</v>
      </c>
      <c r="D183" s="92">
        <v>43889</v>
      </c>
      <c r="E183" s="282">
        <f t="shared" ref="E183:E193" si="45">(C183*30%)</f>
        <v>0</v>
      </c>
      <c r="F183" s="283">
        <f t="shared" ref="F183:F193" si="46">(C183*70%)</f>
        <v>0</v>
      </c>
      <c r="G183" s="210">
        <f t="shared" ref="G183:G193" si="47">(E183+F183)</f>
        <v>0</v>
      </c>
      <c r="H183" s="399"/>
      <c r="I183" s="400"/>
      <c r="J183" s="400"/>
      <c r="K183" s="400"/>
      <c r="L183" s="401"/>
    </row>
    <row r="184" spans="1:12" ht="13.5" x14ac:dyDescent="0.25">
      <c r="A184" s="22">
        <v>3</v>
      </c>
      <c r="B184" s="22"/>
      <c r="C184" s="321">
        <f t="shared" si="44"/>
        <v>0</v>
      </c>
      <c r="D184" s="92">
        <v>43921</v>
      </c>
      <c r="E184" s="282">
        <f t="shared" si="45"/>
        <v>0</v>
      </c>
      <c r="F184" s="283">
        <f t="shared" si="46"/>
        <v>0</v>
      </c>
      <c r="G184" s="210">
        <f t="shared" si="47"/>
        <v>0</v>
      </c>
      <c r="H184" s="399"/>
      <c r="I184" s="400"/>
      <c r="J184" s="400"/>
      <c r="K184" s="400"/>
      <c r="L184" s="401"/>
    </row>
    <row r="185" spans="1:12" ht="13.5" x14ac:dyDescent="0.25">
      <c r="A185" s="22">
        <v>4</v>
      </c>
      <c r="B185" s="22"/>
      <c r="C185" s="321">
        <f t="shared" si="44"/>
        <v>0</v>
      </c>
      <c r="D185" s="92">
        <v>43951</v>
      </c>
      <c r="E185" s="282">
        <f t="shared" si="45"/>
        <v>0</v>
      </c>
      <c r="F185" s="283">
        <f t="shared" si="46"/>
        <v>0</v>
      </c>
      <c r="G185" s="210">
        <f t="shared" si="47"/>
        <v>0</v>
      </c>
      <c r="H185" s="6"/>
      <c r="I185" s="6"/>
      <c r="J185" s="6"/>
      <c r="K185" s="6"/>
    </row>
    <row r="186" spans="1:12" ht="13.5" x14ac:dyDescent="0.25">
      <c r="A186" s="22">
        <v>5</v>
      </c>
      <c r="B186" s="22"/>
      <c r="C186" s="321">
        <f t="shared" si="44"/>
        <v>0</v>
      </c>
      <c r="D186" s="92">
        <v>43982</v>
      </c>
      <c r="E186" s="282">
        <f t="shared" si="45"/>
        <v>0</v>
      </c>
      <c r="F186" s="283">
        <f t="shared" si="46"/>
        <v>0</v>
      </c>
      <c r="G186" s="210">
        <f t="shared" si="47"/>
        <v>0</v>
      </c>
      <c r="H186" s="6"/>
      <c r="I186" s="6"/>
      <c r="J186" s="6"/>
      <c r="K186" s="6"/>
    </row>
    <row r="187" spans="1:12" ht="13.5" x14ac:dyDescent="0.25">
      <c r="A187" s="22">
        <v>6</v>
      </c>
      <c r="B187" s="22"/>
      <c r="C187" s="25">
        <f t="shared" si="44"/>
        <v>0</v>
      </c>
      <c r="D187" s="92">
        <v>44012</v>
      </c>
      <c r="E187" s="282">
        <f t="shared" si="45"/>
        <v>0</v>
      </c>
      <c r="F187" s="283">
        <f t="shared" si="46"/>
        <v>0</v>
      </c>
      <c r="G187" s="210">
        <f t="shared" si="47"/>
        <v>0</v>
      </c>
      <c r="H187" s="6"/>
      <c r="I187" s="6"/>
      <c r="J187" s="6"/>
      <c r="K187" s="6"/>
    </row>
    <row r="188" spans="1:12" ht="13.5" x14ac:dyDescent="0.25">
      <c r="A188" s="22">
        <v>7</v>
      </c>
      <c r="B188" s="22"/>
      <c r="C188" s="25">
        <f t="shared" si="44"/>
        <v>0</v>
      </c>
      <c r="D188" s="92">
        <v>44043</v>
      </c>
      <c r="E188" s="282">
        <f t="shared" si="45"/>
        <v>0</v>
      </c>
      <c r="F188" s="283">
        <f t="shared" si="46"/>
        <v>0</v>
      </c>
      <c r="G188" s="210">
        <f t="shared" si="47"/>
        <v>0</v>
      </c>
      <c r="H188" s="6"/>
      <c r="I188" s="6"/>
      <c r="J188" s="6"/>
      <c r="K188" s="6"/>
    </row>
    <row r="189" spans="1:12" ht="13.5" x14ac:dyDescent="0.25">
      <c r="A189" s="22">
        <v>8</v>
      </c>
      <c r="B189" s="22"/>
      <c r="C189" s="25">
        <f t="shared" si="44"/>
        <v>0</v>
      </c>
      <c r="D189" s="92">
        <v>44074</v>
      </c>
      <c r="E189" s="282">
        <f t="shared" si="45"/>
        <v>0</v>
      </c>
      <c r="F189" s="283">
        <f t="shared" si="46"/>
        <v>0</v>
      </c>
      <c r="G189" s="210">
        <f t="shared" si="47"/>
        <v>0</v>
      </c>
      <c r="H189" s="6"/>
      <c r="I189" s="6"/>
      <c r="J189" s="6"/>
      <c r="K189" s="6"/>
    </row>
    <row r="190" spans="1:12" ht="13.5" x14ac:dyDescent="0.25">
      <c r="A190" s="22">
        <v>9</v>
      </c>
      <c r="B190" s="22"/>
      <c r="C190" s="25">
        <f t="shared" si="44"/>
        <v>0</v>
      </c>
      <c r="D190" s="92">
        <v>44104</v>
      </c>
      <c r="E190" s="282">
        <f t="shared" si="45"/>
        <v>0</v>
      </c>
      <c r="F190" s="283">
        <f t="shared" si="46"/>
        <v>0</v>
      </c>
      <c r="G190" s="210">
        <f t="shared" si="47"/>
        <v>0</v>
      </c>
      <c r="H190" s="6"/>
      <c r="I190" s="6"/>
      <c r="J190" s="6"/>
      <c r="K190" s="6"/>
    </row>
    <row r="191" spans="1:12" ht="13.5" x14ac:dyDescent="0.25">
      <c r="A191" s="22">
        <v>10</v>
      </c>
      <c r="B191" s="22"/>
      <c r="C191" s="25">
        <f t="shared" si="44"/>
        <v>0</v>
      </c>
      <c r="D191" s="92">
        <v>44135</v>
      </c>
      <c r="E191" s="282">
        <f t="shared" si="45"/>
        <v>0</v>
      </c>
      <c r="F191" s="283">
        <f t="shared" si="46"/>
        <v>0</v>
      </c>
      <c r="G191" s="210">
        <f t="shared" si="47"/>
        <v>0</v>
      </c>
      <c r="H191" s="6"/>
      <c r="I191" s="6"/>
      <c r="J191" s="6"/>
      <c r="K191" s="6"/>
    </row>
    <row r="192" spans="1:12" ht="13.5" x14ac:dyDescent="0.25">
      <c r="A192" s="22">
        <v>11</v>
      </c>
      <c r="B192" s="22"/>
      <c r="C192" s="25">
        <f t="shared" si="44"/>
        <v>0</v>
      </c>
      <c r="D192" s="92">
        <v>44165</v>
      </c>
      <c r="E192" s="282">
        <f t="shared" si="45"/>
        <v>0</v>
      </c>
      <c r="F192" s="283">
        <f t="shared" si="46"/>
        <v>0</v>
      </c>
      <c r="G192" s="210">
        <f t="shared" si="47"/>
        <v>0</v>
      </c>
      <c r="H192" s="6"/>
      <c r="I192" s="6"/>
      <c r="J192" s="6"/>
      <c r="K192" s="6"/>
    </row>
    <row r="193" spans="1:11" ht="14.25" thickBot="1" x14ac:dyDescent="0.3">
      <c r="A193" s="37">
        <v>12</v>
      </c>
      <c r="B193" s="37"/>
      <c r="C193" s="25">
        <f t="shared" si="44"/>
        <v>0</v>
      </c>
      <c r="D193" s="93">
        <v>44196</v>
      </c>
      <c r="E193" s="282">
        <f t="shared" si="45"/>
        <v>0</v>
      </c>
      <c r="F193" s="283">
        <f t="shared" si="46"/>
        <v>0</v>
      </c>
      <c r="G193" s="210">
        <f t="shared" si="47"/>
        <v>0</v>
      </c>
      <c r="H193" s="6"/>
      <c r="I193" s="6"/>
      <c r="J193" s="6"/>
      <c r="K193" s="6"/>
    </row>
    <row r="194" spans="1:11" ht="14.25" thickBot="1" x14ac:dyDescent="0.3">
      <c r="A194" s="28"/>
      <c r="B194" s="28"/>
      <c r="C194" s="297">
        <f>SUM(C182:C193)</f>
        <v>10</v>
      </c>
      <c r="D194" s="28"/>
      <c r="E194" s="297">
        <f>SUM(E182:E193)</f>
        <v>3</v>
      </c>
      <c r="F194" s="297">
        <f>SUM(F182:F193)</f>
        <v>7</v>
      </c>
      <c r="G194" s="298">
        <f>SUM(G182:G193)</f>
        <v>10</v>
      </c>
      <c r="H194" s="6"/>
      <c r="I194" s="6"/>
      <c r="J194" s="6"/>
      <c r="K194" s="6"/>
    </row>
    <row r="195" spans="1:11" ht="14.25" thickTop="1" x14ac:dyDescent="0.25">
      <c r="F195" s="274">
        <v>18000</v>
      </c>
    </row>
  </sheetData>
  <sheetProtection sheet="1" objects="1" scenarios="1"/>
  <mergeCells count="4">
    <mergeCell ref="H167:I167"/>
    <mergeCell ref="H168:L170"/>
    <mergeCell ref="H181:I181"/>
    <mergeCell ref="H182:L184"/>
  </mergeCells>
  <hyperlinks>
    <hyperlink ref="N6" location="caixa1e2" display="CAIXA I + CAIXA II"/>
    <hyperlink ref="N7" location="pnaereg" display="PNAE REG"/>
    <hyperlink ref="N8" location="faedmanut" display="FAED"/>
    <hyperlink ref="N9" location="qualidadeeem" display="QUALIDADE + NOVO EM"/>
    <hyperlink ref="N10" location="pnaeuex" display="PNAE UEx"/>
    <hyperlink ref="N11" location="maiseduc" display="MAIS EDUC"/>
    <hyperlink ref="N12" location="estrutura" display="ESTRUTURA"/>
    <hyperlink ref="N13" location="cartaopnae" display="CARD PNAE"/>
    <hyperlink ref="N14" location="Proemi" display="PROEMI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6">
    <tabColor rgb="FFC4982A"/>
  </sheetPr>
  <dimension ref="A1:K199"/>
  <sheetViews>
    <sheetView showGridLines="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10.5703125" customWidth="1"/>
    <col min="2" max="2" width="10.42578125" customWidth="1"/>
    <col min="4" max="4" width="10" bestFit="1" customWidth="1"/>
    <col min="5" max="6" width="9.7109375" customWidth="1"/>
    <col min="7" max="7" width="30.42578125" customWidth="1"/>
  </cols>
  <sheetData>
    <row r="1" spans="1:11" ht="13.5" x14ac:dyDescent="0.25">
      <c r="A1" s="13" t="s">
        <v>0</v>
      </c>
      <c r="B1" s="13"/>
      <c r="C1" s="13"/>
      <c r="D1" s="13"/>
      <c r="E1" s="106" t="s">
        <v>1</v>
      </c>
      <c r="F1" s="106"/>
      <c r="G1" s="106"/>
      <c r="H1" s="408" t="s">
        <v>105</v>
      </c>
      <c r="I1" s="408"/>
      <c r="J1" s="408"/>
      <c r="K1" s="408"/>
    </row>
    <row r="2" spans="1:11" ht="13.5" x14ac:dyDescent="0.25">
      <c r="A2" s="13" t="s">
        <v>2</v>
      </c>
      <c r="B2" s="13"/>
      <c r="C2" s="13"/>
      <c r="D2" s="13"/>
      <c r="E2" s="106" t="s">
        <v>19</v>
      </c>
      <c r="F2" s="106"/>
      <c r="G2" s="106"/>
      <c r="H2" s="408"/>
      <c r="I2" s="408"/>
      <c r="J2" s="408"/>
      <c r="K2" s="408"/>
    </row>
    <row r="3" spans="1:11" ht="13.5" x14ac:dyDescent="0.25">
      <c r="A3" s="13" t="s">
        <v>3</v>
      </c>
      <c r="B3" s="13"/>
      <c r="C3" s="13"/>
      <c r="D3" s="13"/>
      <c r="E3" s="18"/>
      <c r="F3" s="18"/>
      <c r="G3" s="18"/>
      <c r="H3" s="408"/>
      <c r="I3" s="408"/>
      <c r="J3" s="408"/>
      <c r="K3" s="408"/>
    </row>
    <row r="4" spans="1:11" ht="13.5" x14ac:dyDescent="0.25">
      <c r="A4" s="13" t="s">
        <v>4</v>
      </c>
      <c r="B4" s="13"/>
      <c r="C4" s="13"/>
      <c r="D4" s="13"/>
      <c r="E4" s="18"/>
      <c r="F4" s="18"/>
      <c r="G4" s="18"/>
      <c r="H4" s="408"/>
      <c r="I4" s="408"/>
      <c r="J4" s="408"/>
      <c r="K4" s="408"/>
    </row>
    <row r="5" spans="1:11" ht="13.5" x14ac:dyDescent="0.25">
      <c r="A5" s="13" t="s">
        <v>53</v>
      </c>
      <c r="B5" s="13"/>
      <c r="C5" s="13"/>
      <c r="D5" s="13"/>
      <c r="E5" s="18"/>
      <c r="F5" s="18"/>
      <c r="G5" s="18"/>
      <c r="H5" s="408"/>
      <c r="I5" s="408"/>
      <c r="J5" s="408"/>
      <c r="K5" s="408"/>
    </row>
    <row r="6" spans="1:11" ht="13.5" x14ac:dyDescent="0.25">
      <c r="A6" s="13" t="s">
        <v>6</v>
      </c>
      <c r="B6" s="149">
        <f ca="1">TODAY()</f>
        <v>44005</v>
      </c>
      <c r="C6" s="97"/>
      <c r="D6" s="97"/>
      <c r="E6" s="97"/>
      <c r="F6" s="97"/>
      <c r="G6" s="97"/>
    </row>
    <row r="7" spans="1:11" ht="13.5" x14ac:dyDescent="0.25">
      <c r="A7" s="95" t="s">
        <v>70</v>
      </c>
      <c r="B7" s="96" t="s">
        <v>54</v>
      </c>
      <c r="C7" s="96" t="s">
        <v>24</v>
      </c>
      <c r="D7" s="96" t="s">
        <v>11</v>
      </c>
      <c r="E7" s="404" t="s">
        <v>55</v>
      </c>
      <c r="F7" s="404"/>
      <c r="G7" s="96" t="s">
        <v>49</v>
      </c>
      <c r="H7" s="4"/>
    </row>
    <row r="8" spans="1:11" x14ac:dyDescent="0.2">
      <c r="A8" s="98"/>
      <c r="B8" s="98"/>
      <c r="C8" s="314"/>
      <c r="D8" s="102"/>
      <c r="E8" s="314" t="s">
        <v>120</v>
      </c>
      <c r="F8" s="99" t="s">
        <v>121</v>
      </c>
      <c r="G8" s="221" t="s">
        <v>81</v>
      </c>
    </row>
    <row r="9" spans="1:11" x14ac:dyDescent="0.2">
      <c r="A9" s="307" t="s">
        <v>163</v>
      </c>
      <c r="B9" s="100" t="s">
        <v>58</v>
      </c>
      <c r="C9" s="104" t="s">
        <v>110</v>
      </c>
      <c r="D9" s="104" t="s">
        <v>110</v>
      </c>
      <c r="E9" s="104" t="s">
        <v>110</v>
      </c>
      <c r="F9" s="104"/>
      <c r="G9" s="100"/>
    </row>
    <row r="10" spans="1:11" x14ac:dyDescent="0.2">
      <c r="A10" s="100"/>
      <c r="B10" s="100" t="s">
        <v>59</v>
      </c>
      <c r="C10" s="104" t="s">
        <v>110</v>
      </c>
      <c r="D10" s="104" t="s">
        <v>110</v>
      </c>
      <c r="E10" s="104" t="s">
        <v>110</v>
      </c>
      <c r="F10" s="104"/>
      <c r="G10" s="100"/>
    </row>
    <row r="11" spans="1:11" x14ac:dyDescent="0.2">
      <c r="A11" s="100"/>
      <c r="B11" s="100" t="s">
        <v>60</v>
      </c>
      <c r="C11" s="104" t="s">
        <v>110</v>
      </c>
      <c r="D11" s="104" t="s">
        <v>110</v>
      </c>
      <c r="E11" s="104" t="s">
        <v>110</v>
      </c>
      <c r="F11" s="104"/>
      <c r="G11" s="100"/>
    </row>
    <row r="12" spans="1:11" x14ac:dyDescent="0.2">
      <c r="A12" s="100"/>
      <c r="B12" s="100" t="s">
        <v>61</v>
      </c>
      <c r="C12" s="104" t="s">
        <v>110</v>
      </c>
      <c r="D12" s="104" t="s">
        <v>110</v>
      </c>
      <c r="E12" s="104" t="s">
        <v>110</v>
      </c>
      <c r="F12" s="104"/>
      <c r="G12" s="100"/>
    </row>
    <row r="13" spans="1:11" x14ac:dyDescent="0.2">
      <c r="A13" s="100"/>
      <c r="B13" s="100" t="s">
        <v>62</v>
      </c>
      <c r="C13" s="104"/>
      <c r="D13" s="104"/>
      <c r="E13" s="104"/>
      <c r="F13" s="104"/>
      <c r="G13" s="100"/>
    </row>
    <row r="14" spans="1:11" x14ac:dyDescent="0.2">
      <c r="A14" s="100"/>
      <c r="B14" s="100" t="s">
        <v>63</v>
      </c>
      <c r="C14" s="104"/>
      <c r="D14" s="104"/>
      <c r="E14" s="104"/>
      <c r="F14" s="104"/>
      <c r="G14" s="100"/>
    </row>
    <row r="15" spans="1:11" x14ac:dyDescent="0.2">
      <c r="A15" s="100"/>
      <c r="B15" s="100" t="s">
        <v>64</v>
      </c>
      <c r="C15" s="104"/>
      <c r="D15" s="104"/>
      <c r="E15" s="104"/>
      <c r="F15" s="104"/>
      <c r="G15" s="100"/>
    </row>
    <row r="16" spans="1:11" x14ac:dyDescent="0.2">
      <c r="A16" s="100"/>
      <c r="B16" s="100" t="s">
        <v>65</v>
      </c>
      <c r="C16" s="104"/>
      <c r="D16" s="104"/>
      <c r="E16" s="104"/>
      <c r="F16" s="104"/>
      <c r="G16" s="100"/>
    </row>
    <row r="17" spans="1:7" x14ac:dyDescent="0.2">
      <c r="A17" s="100"/>
      <c r="B17" s="100" t="s">
        <v>66</v>
      </c>
      <c r="C17" s="104"/>
      <c r="D17" s="104"/>
      <c r="E17" s="104"/>
      <c r="F17" s="104"/>
      <c r="G17" s="100"/>
    </row>
    <row r="18" spans="1:7" x14ac:dyDescent="0.2">
      <c r="A18" s="100"/>
      <c r="B18" s="100" t="s">
        <v>67</v>
      </c>
      <c r="C18" s="104"/>
      <c r="D18" s="104"/>
      <c r="E18" s="104"/>
      <c r="F18" s="104"/>
      <c r="G18" s="100"/>
    </row>
    <row r="19" spans="1:7" x14ac:dyDescent="0.2">
      <c r="A19" s="100"/>
      <c r="B19" s="100" t="s">
        <v>68</v>
      </c>
      <c r="C19" s="104"/>
      <c r="D19" s="104"/>
      <c r="E19" s="104"/>
      <c r="F19" s="104"/>
      <c r="G19" s="100"/>
    </row>
    <row r="20" spans="1:7" x14ac:dyDescent="0.2">
      <c r="A20" s="100"/>
      <c r="B20" s="100" t="s">
        <v>69</v>
      </c>
      <c r="C20" s="104"/>
      <c r="D20" s="104"/>
      <c r="E20" s="104"/>
      <c r="F20" s="104"/>
      <c r="G20" s="100"/>
    </row>
    <row r="21" spans="1:7" x14ac:dyDescent="0.2">
      <c r="A21" s="101"/>
      <c r="B21" s="101"/>
      <c r="C21" s="101"/>
      <c r="D21" s="101"/>
      <c r="E21" s="101"/>
      <c r="F21" s="101"/>
      <c r="G21" s="101"/>
    </row>
    <row r="22" spans="1:7" ht="13.5" x14ac:dyDescent="0.25">
      <c r="A22" s="95" t="s">
        <v>70</v>
      </c>
      <c r="B22" s="96" t="s">
        <v>54</v>
      </c>
      <c r="C22" s="96" t="s">
        <v>24</v>
      </c>
      <c r="D22" s="96" t="s">
        <v>11</v>
      </c>
      <c r="E22" s="404" t="s">
        <v>55</v>
      </c>
      <c r="F22" s="404"/>
      <c r="G22" s="96" t="s">
        <v>49</v>
      </c>
    </row>
    <row r="23" spans="1:7" x14ac:dyDescent="0.2">
      <c r="A23" s="98"/>
      <c r="B23" s="98"/>
      <c r="C23" s="102" t="s">
        <v>56</v>
      </c>
      <c r="D23" s="102" t="s">
        <v>57</v>
      </c>
      <c r="E23" s="99" t="s">
        <v>120</v>
      </c>
      <c r="F23" s="99" t="s">
        <v>121</v>
      </c>
      <c r="G23" s="221" t="s">
        <v>50</v>
      </c>
    </row>
    <row r="24" spans="1:7" x14ac:dyDescent="0.2">
      <c r="A24" s="307" t="s">
        <v>163</v>
      </c>
      <c r="B24" s="105" t="s">
        <v>58</v>
      </c>
      <c r="C24" s="103" t="s">
        <v>110</v>
      </c>
      <c r="D24" s="103" t="s">
        <v>110</v>
      </c>
      <c r="E24" s="103" t="s">
        <v>110</v>
      </c>
      <c r="F24" s="103"/>
      <c r="G24" s="100"/>
    </row>
    <row r="25" spans="1:7" x14ac:dyDescent="0.2">
      <c r="A25" s="100"/>
      <c r="B25" s="105" t="s">
        <v>59</v>
      </c>
      <c r="C25" s="103" t="s">
        <v>110</v>
      </c>
      <c r="D25" s="103" t="s">
        <v>110</v>
      </c>
      <c r="E25" s="103" t="s">
        <v>110</v>
      </c>
      <c r="F25" s="103"/>
      <c r="G25" s="100"/>
    </row>
    <row r="26" spans="1:7" x14ac:dyDescent="0.2">
      <c r="A26" s="100"/>
      <c r="B26" s="105" t="s">
        <v>60</v>
      </c>
      <c r="C26" s="103" t="s">
        <v>110</v>
      </c>
      <c r="D26" s="103" t="s">
        <v>110</v>
      </c>
      <c r="E26" s="103" t="s">
        <v>110</v>
      </c>
      <c r="F26" s="103"/>
      <c r="G26" s="100"/>
    </row>
    <row r="27" spans="1:7" x14ac:dyDescent="0.2">
      <c r="A27" s="100"/>
      <c r="B27" s="105" t="s">
        <v>61</v>
      </c>
      <c r="C27" s="103" t="s">
        <v>110</v>
      </c>
      <c r="D27" s="103" t="s">
        <v>110</v>
      </c>
      <c r="E27" s="103" t="s">
        <v>110</v>
      </c>
      <c r="F27" s="103"/>
      <c r="G27" s="100"/>
    </row>
    <row r="28" spans="1:7" x14ac:dyDescent="0.2">
      <c r="A28" s="100"/>
      <c r="B28" s="105" t="s">
        <v>62</v>
      </c>
      <c r="C28" s="103"/>
      <c r="D28" s="103"/>
      <c r="E28" s="103"/>
      <c r="F28" s="103"/>
      <c r="G28" s="100"/>
    </row>
    <row r="29" spans="1:7" x14ac:dyDescent="0.2">
      <c r="A29" s="100"/>
      <c r="B29" s="105" t="s">
        <v>63</v>
      </c>
      <c r="C29" s="103"/>
      <c r="D29" s="103"/>
      <c r="E29" s="103"/>
      <c r="F29" s="103"/>
      <c r="G29" s="100"/>
    </row>
    <row r="30" spans="1:7" x14ac:dyDescent="0.2">
      <c r="A30" s="100"/>
      <c r="B30" s="105" t="s">
        <v>64</v>
      </c>
      <c r="C30" s="103"/>
      <c r="D30" s="103"/>
      <c r="E30" s="103"/>
      <c r="F30" s="103"/>
      <c r="G30" s="100"/>
    </row>
    <row r="31" spans="1:7" x14ac:dyDescent="0.2">
      <c r="A31" s="100"/>
      <c r="B31" s="105" t="s">
        <v>65</v>
      </c>
      <c r="C31" s="103"/>
      <c r="D31" s="103"/>
      <c r="E31" s="103"/>
      <c r="F31" s="103"/>
      <c r="G31" s="100"/>
    </row>
    <row r="32" spans="1:7" x14ac:dyDescent="0.2">
      <c r="A32" s="100"/>
      <c r="B32" s="105" t="s">
        <v>66</v>
      </c>
      <c r="C32" s="103"/>
      <c r="D32" s="103"/>
      <c r="E32" s="103"/>
      <c r="F32" s="103"/>
      <c r="G32" s="100"/>
    </row>
    <row r="33" spans="1:7" x14ac:dyDescent="0.2">
      <c r="A33" s="100"/>
      <c r="B33" s="105" t="s">
        <v>67</v>
      </c>
      <c r="C33" s="103"/>
      <c r="D33" s="103"/>
      <c r="E33" s="103"/>
      <c r="F33" s="103"/>
      <c r="G33" s="100"/>
    </row>
    <row r="34" spans="1:7" x14ac:dyDescent="0.2">
      <c r="A34" s="100"/>
      <c r="B34" s="105" t="s">
        <v>68</v>
      </c>
      <c r="C34" s="103"/>
      <c r="D34" s="103"/>
      <c r="E34" s="103"/>
      <c r="F34" s="103"/>
      <c r="G34" s="100"/>
    </row>
    <row r="35" spans="1:7" x14ac:dyDescent="0.2">
      <c r="A35" s="100"/>
      <c r="B35" s="105" t="s">
        <v>69</v>
      </c>
      <c r="C35" s="103"/>
      <c r="D35" s="103"/>
      <c r="E35" s="103"/>
      <c r="F35" s="103"/>
      <c r="G35" s="100"/>
    </row>
    <row r="36" spans="1:7" x14ac:dyDescent="0.2">
      <c r="A36" s="101"/>
      <c r="B36" s="101"/>
      <c r="C36" s="101"/>
      <c r="D36" s="101"/>
      <c r="E36" s="101"/>
      <c r="F36" s="101"/>
      <c r="G36" s="101"/>
    </row>
    <row r="37" spans="1:7" ht="13.5" x14ac:dyDescent="0.25">
      <c r="A37" s="95" t="s">
        <v>70</v>
      </c>
      <c r="B37" s="96" t="s">
        <v>54</v>
      </c>
      <c r="C37" s="96" t="s">
        <v>24</v>
      </c>
      <c r="D37" s="96" t="s">
        <v>11</v>
      </c>
      <c r="E37" s="404" t="s">
        <v>55</v>
      </c>
      <c r="F37" s="404"/>
      <c r="G37" s="96" t="s">
        <v>49</v>
      </c>
    </row>
    <row r="38" spans="1:7" x14ac:dyDescent="0.2">
      <c r="A38" s="98"/>
      <c r="B38" s="98"/>
      <c r="C38" s="102" t="s">
        <v>56</v>
      </c>
      <c r="D38" s="102" t="s">
        <v>57</v>
      </c>
      <c r="E38" s="99" t="s">
        <v>120</v>
      </c>
      <c r="F38" s="99" t="s">
        <v>121</v>
      </c>
      <c r="G38" s="221" t="s">
        <v>36</v>
      </c>
    </row>
    <row r="39" spans="1:7" x14ac:dyDescent="0.2">
      <c r="A39" s="307" t="s">
        <v>163</v>
      </c>
      <c r="B39" s="100" t="s">
        <v>58</v>
      </c>
      <c r="C39" s="103" t="s">
        <v>110</v>
      </c>
      <c r="D39" s="103" t="s">
        <v>110</v>
      </c>
      <c r="E39" s="103" t="s">
        <v>110</v>
      </c>
      <c r="F39" s="103"/>
      <c r="G39" s="100"/>
    </row>
    <row r="40" spans="1:7" x14ac:dyDescent="0.2">
      <c r="A40" s="100"/>
      <c r="B40" s="100" t="s">
        <v>59</v>
      </c>
      <c r="C40" s="103" t="s">
        <v>110</v>
      </c>
      <c r="D40" s="103" t="s">
        <v>110</v>
      </c>
      <c r="E40" s="103" t="s">
        <v>110</v>
      </c>
      <c r="F40" s="103"/>
      <c r="G40" s="100"/>
    </row>
    <row r="41" spans="1:7" x14ac:dyDescent="0.2">
      <c r="A41" s="100"/>
      <c r="B41" s="100" t="s">
        <v>60</v>
      </c>
      <c r="C41" s="103" t="s">
        <v>110</v>
      </c>
      <c r="D41" s="103" t="s">
        <v>110</v>
      </c>
      <c r="E41" s="103" t="s">
        <v>110</v>
      </c>
      <c r="F41" s="103"/>
      <c r="G41" s="100"/>
    </row>
    <row r="42" spans="1:7" x14ac:dyDescent="0.2">
      <c r="A42" s="100"/>
      <c r="B42" s="100" t="s">
        <v>61</v>
      </c>
      <c r="C42" s="103" t="s">
        <v>110</v>
      </c>
      <c r="D42" s="103" t="s">
        <v>110</v>
      </c>
      <c r="E42" s="103" t="s">
        <v>110</v>
      </c>
      <c r="F42" s="103"/>
      <c r="G42" s="100"/>
    </row>
    <row r="43" spans="1:7" x14ac:dyDescent="0.2">
      <c r="A43" s="100"/>
      <c r="B43" s="100" t="s">
        <v>62</v>
      </c>
      <c r="C43" s="103"/>
      <c r="D43" s="103"/>
      <c r="E43" s="103"/>
      <c r="F43" s="103"/>
      <c r="G43" s="100"/>
    </row>
    <row r="44" spans="1:7" x14ac:dyDescent="0.2">
      <c r="A44" s="100"/>
      <c r="B44" s="100" t="s">
        <v>63</v>
      </c>
      <c r="C44" s="100"/>
      <c r="D44" s="100"/>
      <c r="E44" s="100"/>
      <c r="F44" s="100"/>
      <c r="G44" s="100"/>
    </row>
    <row r="45" spans="1:7" x14ac:dyDescent="0.2">
      <c r="A45" s="100"/>
      <c r="B45" s="100" t="s">
        <v>64</v>
      </c>
      <c r="C45" s="100"/>
      <c r="D45" s="100"/>
      <c r="E45" s="100"/>
      <c r="F45" s="100"/>
      <c r="G45" s="100"/>
    </row>
    <row r="46" spans="1:7" x14ac:dyDescent="0.2">
      <c r="A46" s="100"/>
      <c r="B46" s="100" t="s">
        <v>65</v>
      </c>
      <c r="C46" s="100"/>
      <c r="D46" s="100"/>
      <c r="E46" s="100"/>
      <c r="F46" s="100"/>
      <c r="G46" s="100"/>
    </row>
    <row r="47" spans="1:7" x14ac:dyDescent="0.2">
      <c r="A47" s="100"/>
      <c r="B47" s="100" t="s">
        <v>66</v>
      </c>
      <c r="C47" s="100"/>
      <c r="D47" s="100"/>
      <c r="E47" s="100"/>
      <c r="F47" s="100"/>
      <c r="G47" s="100"/>
    </row>
    <row r="48" spans="1:7" x14ac:dyDescent="0.2">
      <c r="A48" s="100"/>
      <c r="B48" s="100" t="s">
        <v>67</v>
      </c>
      <c r="C48" s="100"/>
      <c r="D48" s="100"/>
      <c r="E48" s="100"/>
      <c r="F48" s="100"/>
      <c r="G48" s="100"/>
    </row>
    <row r="49" spans="1:7" x14ac:dyDescent="0.2">
      <c r="A49" s="100"/>
      <c r="B49" s="100" t="s">
        <v>68</v>
      </c>
      <c r="C49" s="100"/>
      <c r="D49" s="100"/>
      <c r="E49" s="100"/>
      <c r="F49" s="100"/>
      <c r="G49" s="100"/>
    </row>
    <row r="50" spans="1:7" x14ac:dyDescent="0.2">
      <c r="A50" s="100"/>
      <c r="B50" s="100" t="s">
        <v>69</v>
      </c>
      <c r="C50" s="100"/>
      <c r="D50" s="100"/>
      <c r="E50" s="100"/>
      <c r="F50" s="100"/>
      <c r="G50" s="100"/>
    </row>
    <row r="51" spans="1:7" x14ac:dyDescent="0.2">
      <c r="A51" s="101"/>
      <c r="B51" s="101"/>
      <c r="C51" s="101"/>
      <c r="D51" s="101"/>
      <c r="E51" s="101"/>
      <c r="F51" s="101"/>
      <c r="G51" s="101"/>
    </row>
    <row r="52" spans="1:7" ht="13.5" x14ac:dyDescent="0.25">
      <c r="A52" s="95" t="s">
        <v>70</v>
      </c>
      <c r="B52" s="96" t="s">
        <v>54</v>
      </c>
      <c r="C52" s="96" t="s">
        <v>24</v>
      </c>
      <c r="D52" s="96" t="s">
        <v>11</v>
      </c>
      <c r="E52" s="404" t="s">
        <v>55</v>
      </c>
      <c r="F52" s="404"/>
      <c r="G52" s="96" t="s">
        <v>49</v>
      </c>
    </row>
    <row r="53" spans="1:7" x14ac:dyDescent="0.2">
      <c r="A53" s="98"/>
      <c r="B53" s="98"/>
      <c r="C53" s="102" t="s">
        <v>56</v>
      </c>
      <c r="D53" s="102" t="s">
        <v>57</v>
      </c>
      <c r="E53" s="99" t="s">
        <v>120</v>
      </c>
      <c r="F53" s="99" t="s">
        <v>121</v>
      </c>
      <c r="G53" s="107"/>
    </row>
    <row r="54" spans="1:7" x14ac:dyDescent="0.2">
      <c r="A54" s="307" t="s">
        <v>163</v>
      </c>
      <c r="B54" s="100" t="s">
        <v>58</v>
      </c>
      <c r="C54" s="103" t="s">
        <v>110</v>
      </c>
      <c r="D54" s="103" t="s">
        <v>110</v>
      </c>
      <c r="E54" s="103" t="s">
        <v>110</v>
      </c>
      <c r="F54" s="103"/>
      <c r="G54" s="100"/>
    </row>
    <row r="55" spans="1:7" x14ac:dyDescent="0.2">
      <c r="A55" s="100"/>
      <c r="B55" s="100" t="s">
        <v>59</v>
      </c>
      <c r="C55" s="103" t="s">
        <v>110</v>
      </c>
      <c r="D55" s="103" t="s">
        <v>110</v>
      </c>
      <c r="E55" s="103" t="s">
        <v>110</v>
      </c>
      <c r="F55" s="103"/>
      <c r="G55" s="100"/>
    </row>
    <row r="56" spans="1:7" x14ac:dyDescent="0.2">
      <c r="A56" s="100"/>
      <c r="B56" s="100" t="s">
        <v>60</v>
      </c>
      <c r="C56" s="103" t="s">
        <v>110</v>
      </c>
      <c r="D56" s="103" t="s">
        <v>110</v>
      </c>
      <c r="E56" s="103" t="s">
        <v>110</v>
      </c>
      <c r="F56" s="103"/>
      <c r="G56" s="100"/>
    </row>
    <row r="57" spans="1:7" x14ac:dyDescent="0.2">
      <c r="A57" s="100"/>
      <c r="B57" s="100" t="s">
        <v>61</v>
      </c>
      <c r="C57" s="103" t="s">
        <v>110</v>
      </c>
      <c r="D57" s="103" t="s">
        <v>110</v>
      </c>
      <c r="E57" s="103" t="s">
        <v>110</v>
      </c>
      <c r="F57" s="103"/>
      <c r="G57" s="100"/>
    </row>
    <row r="58" spans="1:7" x14ac:dyDescent="0.2">
      <c r="A58" s="100"/>
      <c r="B58" s="100" t="s">
        <v>62</v>
      </c>
      <c r="C58" s="103"/>
      <c r="D58" s="103"/>
      <c r="E58" s="103"/>
      <c r="F58" s="103"/>
      <c r="G58" s="100"/>
    </row>
    <row r="59" spans="1:7" x14ac:dyDescent="0.2">
      <c r="A59" s="100"/>
      <c r="B59" s="100" t="s">
        <v>63</v>
      </c>
      <c r="C59" s="103"/>
      <c r="D59" s="103"/>
      <c r="E59" s="103"/>
      <c r="F59" s="103"/>
      <c r="G59" s="100"/>
    </row>
    <row r="60" spans="1:7" x14ac:dyDescent="0.2">
      <c r="A60" s="100"/>
      <c r="B60" s="100" t="s">
        <v>64</v>
      </c>
      <c r="C60" s="103"/>
      <c r="D60" s="103"/>
      <c r="E60" s="103"/>
      <c r="F60" s="103"/>
      <c r="G60" s="100"/>
    </row>
    <row r="61" spans="1:7" x14ac:dyDescent="0.2">
      <c r="A61" s="100"/>
      <c r="B61" s="100" t="s">
        <v>65</v>
      </c>
      <c r="C61" s="103"/>
      <c r="D61" s="103"/>
      <c r="E61" s="103"/>
      <c r="F61" s="103"/>
      <c r="G61" s="100"/>
    </row>
    <row r="62" spans="1:7" x14ac:dyDescent="0.2">
      <c r="A62" s="100"/>
      <c r="B62" s="100" t="s">
        <v>66</v>
      </c>
      <c r="C62" s="103"/>
      <c r="D62" s="103"/>
      <c r="E62" s="103"/>
      <c r="F62" s="103"/>
      <c r="G62" s="100"/>
    </row>
    <row r="63" spans="1:7" x14ac:dyDescent="0.2">
      <c r="A63" s="100"/>
      <c r="B63" s="100" t="s">
        <v>67</v>
      </c>
      <c r="C63" s="103"/>
      <c r="D63" s="103"/>
      <c r="E63" s="103"/>
      <c r="F63" s="103"/>
      <c r="G63" s="100"/>
    </row>
    <row r="64" spans="1:7" x14ac:dyDescent="0.2">
      <c r="A64" s="100"/>
      <c r="B64" s="100" t="s">
        <v>68</v>
      </c>
      <c r="C64" s="103"/>
      <c r="D64" s="103"/>
      <c r="E64" s="103"/>
      <c r="F64" s="103"/>
      <c r="G64" s="100"/>
    </row>
    <row r="65" spans="1:7" x14ac:dyDescent="0.2">
      <c r="A65" s="100"/>
      <c r="B65" s="100" t="s">
        <v>69</v>
      </c>
      <c r="C65" s="103"/>
      <c r="D65" s="103"/>
      <c r="E65" s="103"/>
      <c r="F65" s="103"/>
      <c r="G65" s="100"/>
    </row>
    <row r="66" spans="1:7" x14ac:dyDescent="0.2">
      <c r="A66" s="101"/>
      <c r="B66" s="101"/>
      <c r="C66" s="101"/>
      <c r="D66" s="101"/>
      <c r="E66" s="101"/>
      <c r="F66" s="101"/>
      <c r="G66" s="101"/>
    </row>
    <row r="67" spans="1:7" ht="13.5" x14ac:dyDescent="0.25">
      <c r="A67" s="95" t="s">
        <v>70</v>
      </c>
      <c r="B67" s="96" t="s">
        <v>54</v>
      </c>
      <c r="C67" s="96" t="s">
        <v>24</v>
      </c>
      <c r="D67" s="96" t="s">
        <v>11</v>
      </c>
      <c r="E67" s="404" t="s">
        <v>55</v>
      </c>
      <c r="F67" s="404"/>
      <c r="G67" s="96" t="s">
        <v>49</v>
      </c>
    </row>
    <row r="68" spans="1:7" x14ac:dyDescent="0.2">
      <c r="A68" s="98"/>
      <c r="B68" s="98"/>
      <c r="C68" s="102" t="s">
        <v>56</v>
      </c>
      <c r="D68" s="102" t="s">
        <v>57</v>
      </c>
      <c r="E68" s="99" t="s">
        <v>120</v>
      </c>
      <c r="F68" s="99" t="s">
        <v>121</v>
      </c>
      <c r="G68" s="221" t="s">
        <v>37</v>
      </c>
    </row>
    <row r="69" spans="1:7" x14ac:dyDescent="0.2">
      <c r="A69" s="307" t="s">
        <v>163</v>
      </c>
      <c r="B69" s="100" t="s">
        <v>58</v>
      </c>
      <c r="C69" s="103" t="s">
        <v>110</v>
      </c>
      <c r="D69" s="103" t="s">
        <v>110</v>
      </c>
      <c r="E69" s="103" t="s">
        <v>110</v>
      </c>
      <c r="F69" s="103"/>
      <c r="G69" s="100"/>
    </row>
    <row r="70" spans="1:7" x14ac:dyDescent="0.2">
      <c r="A70" s="100"/>
      <c r="B70" s="100" t="s">
        <v>59</v>
      </c>
      <c r="C70" s="103" t="s">
        <v>110</v>
      </c>
      <c r="D70" s="103" t="s">
        <v>110</v>
      </c>
      <c r="E70" s="103" t="s">
        <v>110</v>
      </c>
      <c r="F70" s="103"/>
      <c r="G70" s="100"/>
    </row>
    <row r="71" spans="1:7" x14ac:dyDescent="0.2">
      <c r="A71" s="100"/>
      <c r="B71" s="100" t="s">
        <v>60</v>
      </c>
      <c r="C71" s="103" t="s">
        <v>110</v>
      </c>
      <c r="D71" s="103" t="s">
        <v>110</v>
      </c>
      <c r="E71" s="103" t="s">
        <v>110</v>
      </c>
      <c r="F71" s="103"/>
      <c r="G71" s="100"/>
    </row>
    <row r="72" spans="1:7" x14ac:dyDescent="0.2">
      <c r="A72" s="100"/>
      <c r="B72" s="100" t="s">
        <v>61</v>
      </c>
      <c r="C72" s="103" t="s">
        <v>110</v>
      </c>
      <c r="D72" s="103" t="s">
        <v>110</v>
      </c>
      <c r="E72" s="103" t="s">
        <v>110</v>
      </c>
      <c r="F72" s="103"/>
      <c r="G72" s="100"/>
    </row>
    <row r="73" spans="1:7" x14ac:dyDescent="0.2">
      <c r="A73" s="100"/>
      <c r="B73" s="100" t="s">
        <v>62</v>
      </c>
      <c r="C73" s="103"/>
      <c r="D73" s="103"/>
      <c r="E73" s="103"/>
      <c r="F73" s="103"/>
      <c r="G73" s="100"/>
    </row>
    <row r="74" spans="1:7" x14ac:dyDescent="0.2">
      <c r="A74" s="100"/>
      <c r="B74" s="100" t="s">
        <v>63</v>
      </c>
      <c r="C74" s="103"/>
      <c r="D74" s="103"/>
      <c r="E74" s="103"/>
      <c r="F74" s="103"/>
      <c r="G74" s="100"/>
    </row>
    <row r="75" spans="1:7" x14ac:dyDescent="0.2">
      <c r="A75" s="100"/>
      <c r="B75" s="100" t="s">
        <v>64</v>
      </c>
      <c r="C75" s="103"/>
      <c r="D75" s="103"/>
      <c r="E75" s="103"/>
      <c r="F75" s="103"/>
      <c r="G75" s="100"/>
    </row>
    <row r="76" spans="1:7" x14ac:dyDescent="0.2">
      <c r="A76" s="100"/>
      <c r="B76" s="100" t="s">
        <v>65</v>
      </c>
      <c r="C76" s="103"/>
      <c r="D76" s="103"/>
      <c r="E76" s="103"/>
      <c r="F76" s="103"/>
      <c r="G76" s="100"/>
    </row>
    <row r="77" spans="1:7" x14ac:dyDescent="0.2">
      <c r="A77" s="100"/>
      <c r="B77" s="100" t="s">
        <v>66</v>
      </c>
      <c r="C77" s="103"/>
      <c r="D77" s="103"/>
      <c r="E77" s="103"/>
      <c r="F77" s="103"/>
      <c r="G77" s="100"/>
    </row>
    <row r="78" spans="1:7" x14ac:dyDescent="0.2">
      <c r="A78" s="100"/>
      <c r="B78" s="100" t="s">
        <v>67</v>
      </c>
      <c r="C78" s="103"/>
      <c r="D78" s="103"/>
      <c r="E78" s="103"/>
      <c r="F78" s="103"/>
      <c r="G78" s="100"/>
    </row>
    <row r="79" spans="1:7" x14ac:dyDescent="0.2">
      <c r="A79" s="100"/>
      <c r="B79" s="100" t="s">
        <v>68</v>
      </c>
      <c r="C79" s="103"/>
      <c r="D79" s="103"/>
      <c r="E79" s="103"/>
      <c r="F79" s="103"/>
      <c r="G79" s="100"/>
    </row>
    <row r="80" spans="1:7" x14ac:dyDescent="0.2">
      <c r="A80" s="100"/>
      <c r="B80" s="100" t="s">
        <v>69</v>
      </c>
      <c r="C80" s="103"/>
      <c r="D80" s="103"/>
      <c r="E80" s="103"/>
      <c r="F80" s="103"/>
      <c r="G80" s="100"/>
    </row>
    <row r="81" spans="1:7" x14ac:dyDescent="0.2">
      <c r="A81" s="101"/>
      <c r="B81" s="101"/>
      <c r="C81" s="101"/>
      <c r="D81" s="101"/>
      <c r="E81" s="101"/>
      <c r="F81" s="101"/>
      <c r="G81" s="101"/>
    </row>
    <row r="82" spans="1:7" ht="13.5" x14ac:dyDescent="0.25">
      <c r="A82" s="95" t="s">
        <v>70</v>
      </c>
      <c r="B82" s="96" t="s">
        <v>54</v>
      </c>
      <c r="C82" s="96" t="s">
        <v>24</v>
      </c>
      <c r="D82" s="96" t="s">
        <v>11</v>
      </c>
      <c r="E82" s="404" t="s">
        <v>55</v>
      </c>
      <c r="F82" s="404"/>
      <c r="G82" s="96" t="s">
        <v>49</v>
      </c>
    </row>
    <row r="83" spans="1:7" x14ac:dyDescent="0.2">
      <c r="A83" s="98"/>
      <c r="B83" s="98"/>
      <c r="C83" s="102" t="s">
        <v>56</v>
      </c>
      <c r="D83" s="102" t="s">
        <v>57</v>
      </c>
      <c r="E83" s="99" t="s">
        <v>120</v>
      </c>
      <c r="F83" s="99" t="s">
        <v>121</v>
      </c>
      <c r="G83" s="221" t="s">
        <v>28</v>
      </c>
    </row>
    <row r="84" spans="1:7" x14ac:dyDescent="0.2">
      <c r="A84" s="307" t="s">
        <v>163</v>
      </c>
      <c r="B84" s="100" t="s">
        <v>58</v>
      </c>
      <c r="C84" s="103" t="s">
        <v>110</v>
      </c>
      <c r="D84" s="103" t="s">
        <v>110</v>
      </c>
      <c r="E84" s="103" t="s">
        <v>110</v>
      </c>
      <c r="F84" s="103"/>
      <c r="G84" s="100"/>
    </row>
    <row r="85" spans="1:7" x14ac:dyDescent="0.2">
      <c r="A85" s="100"/>
      <c r="B85" s="100" t="s">
        <v>59</v>
      </c>
      <c r="C85" s="103" t="s">
        <v>110</v>
      </c>
      <c r="D85" s="103" t="s">
        <v>110</v>
      </c>
      <c r="E85" s="103" t="s">
        <v>110</v>
      </c>
      <c r="F85" s="103"/>
      <c r="G85" s="100"/>
    </row>
    <row r="86" spans="1:7" x14ac:dyDescent="0.2">
      <c r="A86" s="100"/>
      <c r="B86" s="100" t="s">
        <v>60</v>
      </c>
      <c r="C86" s="103" t="s">
        <v>110</v>
      </c>
      <c r="D86" s="103" t="s">
        <v>110</v>
      </c>
      <c r="E86" s="103" t="s">
        <v>110</v>
      </c>
      <c r="F86" s="103"/>
      <c r="G86" s="100"/>
    </row>
    <row r="87" spans="1:7" x14ac:dyDescent="0.2">
      <c r="A87" s="100"/>
      <c r="B87" s="100" t="s">
        <v>61</v>
      </c>
      <c r="C87" s="103" t="s">
        <v>110</v>
      </c>
      <c r="D87" s="103" t="s">
        <v>110</v>
      </c>
      <c r="E87" s="103" t="s">
        <v>110</v>
      </c>
      <c r="F87" s="103"/>
      <c r="G87" s="100"/>
    </row>
    <row r="88" spans="1:7" x14ac:dyDescent="0.2">
      <c r="A88" s="100"/>
      <c r="B88" s="100" t="s">
        <v>62</v>
      </c>
      <c r="C88" s="103"/>
      <c r="D88" s="103"/>
      <c r="E88" s="103"/>
      <c r="F88" s="103"/>
      <c r="G88" s="100"/>
    </row>
    <row r="89" spans="1:7" x14ac:dyDescent="0.2">
      <c r="A89" s="100"/>
      <c r="B89" s="100" t="s">
        <v>63</v>
      </c>
      <c r="C89" s="103"/>
      <c r="D89" s="103"/>
      <c r="E89" s="103"/>
      <c r="F89" s="103"/>
      <c r="G89" s="100"/>
    </row>
    <row r="90" spans="1:7" x14ac:dyDescent="0.2">
      <c r="A90" s="100"/>
      <c r="B90" s="100" t="s">
        <v>64</v>
      </c>
      <c r="C90" s="103"/>
      <c r="D90" s="103"/>
      <c r="E90" s="103"/>
      <c r="F90" s="103"/>
      <c r="G90" s="100"/>
    </row>
    <row r="91" spans="1:7" x14ac:dyDescent="0.2">
      <c r="A91" s="100"/>
      <c r="B91" s="100" t="s">
        <v>65</v>
      </c>
      <c r="C91" s="103"/>
      <c r="D91" s="103"/>
      <c r="E91" s="103"/>
      <c r="F91" s="103"/>
      <c r="G91" s="100"/>
    </row>
    <row r="92" spans="1:7" x14ac:dyDescent="0.2">
      <c r="A92" s="100"/>
      <c r="B92" s="100" t="s">
        <v>66</v>
      </c>
      <c r="C92" s="103"/>
      <c r="D92" s="103"/>
      <c r="E92" s="103"/>
      <c r="F92" s="103"/>
      <c r="G92" s="100"/>
    </row>
    <row r="93" spans="1:7" x14ac:dyDescent="0.2">
      <c r="A93" s="100"/>
      <c r="B93" s="100" t="s">
        <v>67</v>
      </c>
      <c r="C93" s="103"/>
      <c r="D93" s="103"/>
      <c r="E93" s="103"/>
      <c r="F93" s="103"/>
      <c r="G93" s="100"/>
    </row>
    <row r="94" spans="1:7" x14ac:dyDescent="0.2">
      <c r="A94" s="100"/>
      <c r="B94" s="100" t="s">
        <v>68</v>
      </c>
      <c r="C94" s="103"/>
      <c r="D94" s="103"/>
      <c r="E94" s="103"/>
      <c r="F94" s="103"/>
      <c r="G94" s="100"/>
    </row>
    <row r="95" spans="1:7" x14ac:dyDescent="0.2">
      <c r="A95" s="100"/>
      <c r="B95" s="100" t="s">
        <v>69</v>
      </c>
      <c r="C95" s="103"/>
      <c r="D95" s="103"/>
      <c r="E95" s="103"/>
      <c r="F95" s="103"/>
      <c r="G95" s="100"/>
    </row>
    <row r="96" spans="1:7" x14ac:dyDescent="0.2">
      <c r="A96" s="38"/>
      <c r="B96" s="38"/>
      <c r="C96" s="38"/>
      <c r="D96" s="38"/>
      <c r="E96" s="38"/>
      <c r="F96" s="38"/>
      <c r="G96" s="38"/>
    </row>
    <row r="97" spans="1:7" ht="13.5" x14ac:dyDescent="0.25">
      <c r="A97" s="95" t="s">
        <v>70</v>
      </c>
      <c r="B97" s="96" t="s">
        <v>54</v>
      </c>
      <c r="C97" s="96" t="s">
        <v>24</v>
      </c>
      <c r="D97" s="96" t="s">
        <v>11</v>
      </c>
      <c r="E97" s="404" t="s">
        <v>55</v>
      </c>
      <c r="F97" s="404"/>
      <c r="G97" s="96" t="s">
        <v>49</v>
      </c>
    </row>
    <row r="98" spans="1:7" x14ac:dyDescent="0.2">
      <c r="A98" s="98"/>
      <c r="B98" s="98"/>
      <c r="C98" s="102" t="s">
        <v>56</v>
      </c>
      <c r="D98" s="102" t="s">
        <v>57</v>
      </c>
      <c r="E98" s="99" t="s">
        <v>120</v>
      </c>
      <c r="F98" s="99" t="s">
        <v>121</v>
      </c>
      <c r="G98" s="107"/>
    </row>
    <row r="99" spans="1:7" x14ac:dyDescent="0.2">
      <c r="A99" s="307" t="s">
        <v>163</v>
      </c>
      <c r="B99" s="100" t="s">
        <v>58</v>
      </c>
      <c r="C99" s="103" t="s">
        <v>110</v>
      </c>
      <c r="D99" s="103" t="s">
        <v>110</v>
      </c>
      <c r="E99" s="103" t="s">
        <v>110</v>
      </c>
      <c r="F99" s="103"/>
      <c r="G99" s="100"/>
    </row>
    <row r="100" spans="1:7" x14ac:dyDescent="0.2">
      <c r="A100" s="100"/>
      <c r="B100" s="100" t="s">
        <v>59</v>
      </c>
      <c r="C100" s="103" t="s">
        <v>110</v>
      </c>
      <c r="D100" s="103" t="s">
        <v>110</v>
      </c>
      <c r="E100" s="103" t="s">
        <v>110</v>
      </c>
      <c r="F100" s="103"/>
      <c r="G100" s="100"/>
    </row>
    <row r="101" spans="1:7" x14ac:dyDescent="0.2">
      <c r="A101" s="100"/>
      <c r="B101" s="100" t="s">
        <v>60</v>
      </c>
      <c r="C101" s="103" t="s">
        <v>110</v>
      </c>
      <c r="D101" s="103" t="s">
        <v>110</v>
      </c>
      <c r="E101" s="313"/>
      <c r="F101" s="103"/>
      <c r="G101" s="100"/>
    </row>
    <row r="102" spans="1:7" x14ac:dyDescent="0.2">
      <c r="A102" s="100"/>
      <c r="B102" s="100" t="s">
        <v>61</v>
      </c>
      <c r="C102" s="103" t="s">
        <v>110</v>
      </c>
      <c r="D102" s="103" t="s">
        <v>110</v>
      </c>
      <c r="E102" s="313"/>
      <c r="F102" s="103"/>
      <c r="G102" s="100"/>
    </row>
    <row r="103" spans="1:7" x14ac:dyDescent="0.2">
      <c r="A103" s="100"/>
      <c r="B103" s="100" t="s">
        <v>62</v>
      </c>
      <c r="C103" s="103"/>
      <c r="D103" s="103"/>
      <c r="E103" s="103"/>
      <c r="F103" s="103"/>
      <c r="G103" s="100"/>
    </row>
    <row r="104" spans="1:7" x14ac:dyDescent="0.2">
      <c r="A104" s="100"/>
      <c r="B104" s="100" t="s">
        <v>63</v>
      </c>
      <c r="C104" s="103"/>
      <c r="D104" s="103"/>
      <c r="E104" s="103"/>
      <c r="F104" s="103"/>
      <c r="G104" s="100"/>
    </row>
    <row r="105" spans="1:7" x14ac:dyDescent="0.2">
      <c r="A105" s="100"/>
      <c r="B105" s="100" t="s">
        <v>64</v>
      </c>
      <c r="C105" s="103"/>
      <c r="D105" s="103"/>
      <c r="E105" s="103"/>
      <c r="F105" s="103"/>
      <c r="G105" s="100"/>
    </row>
    <row r="106" spans="1:7" x14ac:dyDescent="0.2">
      <c r="A106" s="100"/>
      <c r="B106" s="100" t="s">
        <v>65</v>
      </c>
      <c r="C106" s="103"/>
      <c r="D106" s="103"/>
      <c r="E106" s="103"/>
      <c r="F106" s="103"/>
      <c r="G106" s="100"/>
    </row>
    <row r="107" spans="1:7" x14ac:dyDescent="0.2">
      <c r="A107" s="100"/>
      <c r="B107" s="100" t="s">
        <v>66</v>
      </c>
      <c r="C107" s="103"/>
      <c r="D107" s="103"/>
      <c r="E107" s="103"/>
      <c r="F107" s="103"/>
      <c r="G107" s="100"/>
    </row>
    <row r="108" spans="1:7" x14ac:dyDescent="0.2">
      <c r="A108" s="100"/>
      <c r="B108" s="100" t="s">
        <v>67</v>
      </c>
      <c r="C108" s="103"/>
      <c r="D108" s="103"/>
      <c r="E108" s="103"/>
      <c r="F108" s="103"/>
      <c r="G108" s="100"/>
    </row>
    <row r="109" spans="1:7" x14ac:dyDescent="0.2">
      <c r="A109" s="100"/>
      <c r="B109" s="100" t="s">
        <v>68</v>
      </c>
      <c r="C109" s="103"/>
      <c r="D109" s="103"/>
      <c r="E109" s="103"/>
      <c r="F109" s="103"/>
      <c r="G109" s="100"/>
    </row>
    <row r="110" spans="1:7" x14ac:dyDescent="0.2">
      <c r="A110" s="100"/>
      <c r="B110" s="100" t="s">
        <v>69</v>
      </c>
      <c r="C110" s="103"/>
      <c r="D110" s="103"/>
      <c r="E110" s="103"/>
      <c r="F110" s="103"/>
      <c r="G110" s="100"/>
    </row>
    <row r="111" spans="1:7" x14ac:dyDescent="0.2">
      <c r="A111" s="101"/>
      <c r="B111" s="101"/>
      <c r="C111" s="101"/>
      <c r="D111" s="101"/>
      <c r="E111" s="101"/>
      <c r="F111" s="101"/>
      <c r="G111" s="101"/>
    </row>
    <row r="112" spans="1:7" ht="13.5" x14ac:dyDescent="0.25">
      <c r="A112" s="95" t="s">
        <v>70</v>
      </c>
      <c r="B112" s="96" t="s">
        <v>54</v>
      </c>
      <c r="C112" s="96" t="s">
        <v>24</v>
      </c>
      <c r="D112" s="96" t="s">
        <v>11</v>
      </c>
      <c r="E112" s="404" t="s">
        <v>55</v>
      </c>
      <c r="F112" s="404"/>
      <c r="G112" s="96" t="s">
        <v>49</v>
      </c>
    </row>
    <row r="113" spans="1:7" x14ac:dyDescent="0.2">
      <c r="A113" s="98"/>
      <c r="B113" s="98"/>
      <c r="C113" s="102" t="s">
        <v>56</v>
      </c>
      <c r="D113" s="102" t="s">
        <v>57</v>
      </c>
      <c r="E113" s="99" t="s">
        <v>120</v>
      </c>
      <c r="F113" s="99" t="s">
        <v>121</v>
      </c>
      <c r="G113" s="107"/>
    </row>
    <row r="114" spans="1:7" x14ac:dyDescent="0.2">
      <c r="A114" s="307" t="s">
        <v>163</v>
      </c>
      <c r="B114" s="100" t="s">
        <v>58</v>
      </c>
      <c r="C114" s="103" t="s">
        <v>110</v>
      </c>
      <c r="D114" s="103" t="s">
        <v>110</v>
      </c>
      <c r="E114" s="103" t="s">
        <v>110</v>
      </c>
      <c r="F114" s="103"/>
      <c r="G114" s="100"/>
    </row>
    <row r="115" spans="1:7" x14ac:dyDescent="0.2">
      <c r="A115" s="100"/>
      <c r="B115" s="100" t="s">
        <v>59</v>
      </c>
      <c r="C115" s="103" t="s">
        <v>110</v>
      </c>
      <c r="D115" s="103" t="s">
        <v>110</v>
      </c>
      <c r="E115" s="103" t="s">
        <v>110</v>
      </c>
      <c r="F115" s="103"/>
      <c r="G115" s="100"/>
    </row>
    <row r="116" spans="1:7" x14ac:dyDescent="0.2">
      <c r="A116" s="100"/>
      <c r="B116" s="100" t="s">
        <v>60</v>
      </c>
      <c r="C116" s="103" t="s">
        <v>110</v>
      </c>
      <c r="D116" s="103" t="s">
        <v>110</v>
      </c>
      <c r="E116" s="103" t="s">
        <v>110</v>
      </c>
      <c r="F116" s="103"/>
      <c r="G116" s="100"/>
    </row>
    <row r="117" spans="1:7" x14ac:dyDescent="0.2">
      <c r="A117" s="100"/>
      <c r="B117" s="100" t="s">
        <v>61</v>
      </c>
      <c r="C117" s="103" t="s">
        <v>110</v>
      </c>
      <c r="D117" s="103" t="s">
        <v>110</v>
      </c>
      <c r="E117" s="103" t="s">
        <v>110</v>
      </c>
      <c r="F117" s="103"/>
      <c r="G117" s="100"/>
    </row>
    <row r="118" spans="1:7" x14ac:dyDescent="0.2">
      <c r="A118" s="100"/>
      <c r="B118" s="100" t="s">
        <v>62</v>
      </c>
      <c r="C118" s="103"/>
      <c r="D118" s="103"/>
      <c r="E118" s="103"/>
      <c r="F118" s="103"/>
      <c r="G118" s="100"/>
    </row>
    <row r="119" spans="1:7" x14ac:dyDescent="0.2">
      <c r="A119" s="100"/>
      <c r="B119" s="100" t="s">
        <v>63</v>
      </c>
      <c r="C119" s="103"/>
      <c r="D119" s="103"/>
      <c r="E119" s="103"/>
      <c r="F119" s="103"/>
      <c r="G119" s="100"/>
    </row>
    <row r="120" spans="1:7" x14ac:dyDescent="0.2">
      <c r="A120" s="100"/>
      <c r="B120" s="100" t="s">
        <v>64</v>
      </c>
      <c r="C120" s="103"/>
      <c r="D120" s="103"/>
      <c r="E120" s="103"/>
      <c r="F120" s="103"/>
      <c r="G120" s="100"/>
    </row>
    <row r="121" spans="1:7" x14ac:dyDescent="0.2">
      <c r="A121" s="100"/>
      <c r="B121" s="100" t="s">
        <v>65</v>
      </c>
      <c r="C121" s="103"/>
      <c r="D121" s="103"/>
      <c r="E121" s="103"/>
      <c r="F121" s="103"/>
      <c r="G121" s="100"/>
    </row>
    <row r="122" spans="1:7" x14ac:dyDescent="0.2">
      <c r="A122" s="100"/>
      <c r="B122" s="100" t="s">
        <v>66</v>
      </c>
      <c r="C122" s="103"/>
      <c r="D122" s="103"/>
      <c r="E122" s="103"/>
      <c r="F122" s="103"/>
      <c r="G122" s="100"/>
    </row>
    <row r="123" spans="1:7" x14ac:dyDescent="0.2">
      <c r="A123" s="100"/>
      <c r="B123" s="100" t="s">
        <v>67</v>
      </c>
      <c r="C123" s="103"/>
      <c r="D123" s="103"/>
      <c r="E123" s="103"/>
      <c r="F123" s="103"/>
      <c r="G123" s="100"/>
    </row>
    <row r="124" spans="1:7" x14ac:dyDescent="0.2">
      <c r="A124" s="100"/>
      <c r="B124" s="100" t="s">
        <v>68</v>
      </c>
      <c r="C124" s="103"/>
      <c r="D124" s="103"/>
      <c r="E124" s="103"/>
      <c r="F124" s="103"/>
      <c r="G124" s="100"/>
    </row>
    <row r="125" spans="1:7" x14ac:dyDescent="0.2">
      <c r="A125" s="100"/>
      <c r="B125" s="100" t="s">
        <v>69</v>
      </c>
      <c r="C125" s="103"/>
      <c r="D125" s="103"/>
      <c r="E125" s="103"/>
      <c r="F125" s="103"/>
      <c r="G125" s="100"/>
    </row>
    <row r="126" spans="1:7" x14ac:dyDescent="0.2">
      <c r="A126" s="101"/>
      <c r="B126" s="101"/>
      <c r="C126" s="101"/>
      <c r="D126" s="101"/>
      <c r="E126" s="101"/>
      <c r="F126" s="101"/>
      <c r="G126" s="101"/>
    </row>
    <row r="127" spans="1:7" ht="13.5" x14ac:dyDescent="0.25">
      <c r="A127" s="95" t="s">
        <v>70</v>
      </c>
      <c r="B127" s="96" t="s">
        <v>54</v>
      </c>
      <c r="C127" s="96" t="s">
        <v>24</v>
      </c>
      <c r="D127" s="96" t="s">
        <v>11</v>
      </c>
      <c r="E127" s="404" t="s">
        <v>55</v>
      </c>
      <c r="F127" s="404"/>
      <c r="G127" s="96" t="s">
        <v>49</v>
      </c>
    </row>
    <row r="128" spans="1:7" x14ac:dyDescent="0.2">
      <c r="A128" s="98"/>
      <c r="B128" s="98"/>
      <c r="C128" s="102" t="s">
        <v>56</v>
      </c>
      <c r="D128" s="102" t="s">
        <v>57</v>
      </c>
      <c r="E128" s="99" t="s">
        <v>120</v>
      </c>
      <c r="F128" s="99" t="s">
        <v>121</v>
      </c>
      <c r="G128" s="107"/>
    </row>
    <row r="129" spans="1:7" x14ac:dyDescent="0.2">
      <c r="A129" s="307" t="s">
        <v>163</v>
      </c>
      <c r="B129" s="100" t="s">
        <v>58</v>
      </c>
      <c r="C129" s="103" t="s">
        <v>110</v>
      </c>
      <c r="D129" s="103" t="s">
        <v>110</v>
      </c>
      <c r="E129" s="103" t="s">
        <v>110</v>
      </c>
      <c r="F129" s="103"/>
      <c r="G129" s="100"/>
    </row>
    <row r="130" spans="1:7" x14ac:dyDescent="0.2">
      <c r="A130" s="100"/>
      <c r="B130" s="100" t="s">
        <v>59</v>
      </c>
      <c r="C130" s="103" t="s">
        <v>110</v>
      </c>
      <c r="D130" s="103" t="s">
        <v>110</v>
      </c>
      <c r="E130" s="103" t="s">
        <v>110</v>
      </c>
      <c r="F130" s="103"/>
      <c r="G130" s="100"/>
    </row>
    <row r="131" spans="1:7" x14ac:dyDescent="0.2">
      <c r="A131" s="100"/>
      <c r="B131" s="100" t="s">
        <v>60</v>
      </c>
      <c r="C131" s="103" t="s">
        <v>110</v>
      </c>
      <c r="D131" s="103" t="s">
        <v>110</v>
      </c>
      <c r="E131" s="103" t="s">
        <v>110</v>
      </c>
      <c r="F131" s="103"/>
      <c r="G131" s="100"/>
    </row>
    <row r="132" spans="1:7" x14ac:dyDescent="0.2">
      <c r="A132" s="100"/>
      <c r="B132" s="100" t="s">
        <v>61</v>
      </c>
      <c r="C132" s="103" t="s">
        <v>110</v>
      </c>
      <c r="D132" s="103" t="s">
        <v>110</v>
      </c>
      <c r="E132" s="103" t="s">
        <v>110</v>
      </c>
      <c r="F132" s="103"/>
      <c r="G132" s="100"/>
    </row>
    <row r="133" spans="1:7" x14ac:dyDescent="0.2">
      <c r="A133" s="100"/>
      <c r="B133" s="100" t="s">
        <v>62</v>
      </c>
      <c r="C133" s="103"/>
      <c r="D133" s="103"/>
      <c r="E133" s="103"/>
      <c r="F133" s="103"/>
      <c r="G133" s="100"/>
    </row>
    <row r="134" spans="1:7" x14ac:dyDescent="0.2">
      <c r="A134" s="100"/>
      <c r="B134" s="100" t="s">
        <v>63</v>
      </c>
      <c r="C134" s="103"/>
      <c r="D134" s="103"/>
      <c r="E134" s="103"/>
      <c r="F134" s="103"/>
      <c r="G134" s="100"/>
    </row>
    <row r="135" spans="1:7" x14ac:dyDescent="0.2">
      <c r="A135" s="100"/>
      <c r="B135" s="100" t="s">
        <v>64</v>
      </c>
      <c r="C135" s="103"/>
      <c r="D135" s="103"/>
      <c r="E135" s="103"/>
      <c r="F135" s="103"/>
      <c r="G135" s="100"/>
    </row>
    <row r="136" spans="1:7" x14ac:dyDescent="0.2">
      <c r="A136" s="100"/>
      <c r="B136" s="100" t="s">
        <v>65</v>
      </c>
      <c r="C136" s="103"/>
      <c r="D136" s="103"/>
      <c r="E136" s="103"/>
      <c r="F136" s="103"/>
      <c r="G136" s="100"/>
    </row>
    <row r="137" spans="1:7" x14ac:dyDescent="0.2">
      <c r="A137" s="100"/>
      <c r="B137" s="100" t="s">
        <v>66</v>
      </c>
      <c r="C137" s="103"/>
      <c r="D137" s="103"/>
      <c r="E137" s="103"/>
      <c r="F137" s="103"/>
      <c r="G137" s="100"/>
    </row>
    <row r="138" spans="1:7" x14ac:dyDescent="0.2">
      <c r="A138" s="100"/>
      <c r="B138" s="100" t="s">
        <v>67</v>
      </c>
      <c r="C138" s="103"/>
      <c r="D138" s="103"/>
      <c r="E138" s="103"/>
      <c r="F138" s="103"/>
      <c r="G138" s="100"/>
    </row>
    <row r="139" spans="1:7" x14ac:dyDescent="0.2">
      <c r="A139" s="100"/>
      <c r="B139" s="100" t="s">
        <v>68</v>
      </c>
      <c r="C139" s="103"/>
      <c r="D139" s="103"/>
      <c r="E139" s="103"/>
      <c r="F139" s="103"/>
      <c r="G139" s="100"/>
    </row>
    <row r="140" spans="1:7" x14ac:dyDescent="0.2">
      <c r="A140" s="100"/>
      <c r="B140" s="100" t="s">
        <v>69</v>
      </c>
      <c r="C140" s="103"/>
      <c r="D140" s="103"/>
      <c r="E140" s="103"/>
      <c r="F140" s="103"/>
      <c r="G140" s="100"/>
    </row>
    <row r="141" spans="1:7" x14ac:dyDescent="0.2">
      <c r="A141" s="101"/>
      <c r="B141" s="101"/>
      <c r="C141" s="101"/>
      <c r="D141" s="101"/>
      <c r="E141" s="101"/>
      <c r="F141" s="101"/>
      <c r="G141" s="101"/>
    </row>
    <row r="142" spans="1:7" ht="13.5" x14ac:dyDescent="0.25">
      <c r="A142" s="95" t="s">
        <v>70</v>
      </c>
      <c r="B142" s="232" t="s">
        <v>54</v>
      </c>
      <c r="C142" s="232" t="s">
        <v>24</v>
      </c>
      <c r="D142" s="232" t="s">
        <v>11</v>
      </c>
      <c r="E142" s="404" t="s">
        <v>55</v>
      </c>
      <c r="F142" s="404"/>
      <c r="G142" s="232" t="s">
        <v>49</v>
      </c>
    </row>
    <row r="143" spans="1:7" x14ac:dyDescent="0.2">
      <c r="A143" s="98"/>
      <c r="B143" s="98"/>
      <c r="C143" s="102" t="s">
        <v>56</v>
      </c>
      <c r="D143" s="102" t="s">
        <v>57</v>
      </c>
      <c r="E143" s="99" t="s">
        <v>120</v>
      </c>
      <c r="F143" s="99" t="s">
        <v>121</v>
      </c>
      <c r="G143" s="221" t="s">
        <v>114</v>
      </c>
    </row>
    <row r="144" spans="1:7" x14ac:dyDescent="0.2">
      <c r="A144" s="307" t="s">
        <v>163</v>
      </c>
      <c r="B144" s="100" t="s">
        <v>58</v>
      </c>
      <c r="C144" s="103" t="s">
        <v>110</v>
      </c>
      <c r="D144" s="103" t="s">
        <v>110</v>
      </c>
      <c r="E144" s="103" t="s">
        <v>110</v>
      </c>
      <c r="F144" s="103"/>
      <c r="G144" s="100"/>
    </row>
    <row r="145" spans="1:8" x14ac:dyDescent="0.2">
      <c r="A145" s="100"/>
      <c r="B145" s="100" t="s">
        <v>59</v>
      </c>
      <c r="C145" s="103" t="s">
        <v>110</v>
      </c>
      <c r="D145" s="103" t="s">
        <v>110</v>
      </c>
      <c r="E145" s="103" t="s">
        <v>110</v>
      </c>
      <c r="F145" s="103"/>
      <c r="G145" s="100"/>
    </row>
    <row r="146" spans="1:8" x14ac:dyDescent="0.2">
      <c r="A146" s="100"/>
      <c r="B146" s="100" t="s">
        <v>60</v>
      </c>
      <c r="C146" s="103" t="s">
        <v>110</v>
      </c>
      <c r="D146" s="103" t="s">
        <v>110</v>
      </c>
      <c r="E146" s="103" t="s">
        <v>110</v>
      </c>
      <c r="F146" s="103"/>
      <c r="G146" s="100"/>
    </row>
    <row r="147" spans="1:8" x14ac:dyDescent="0.2">
      <c r="A147" s="100"/>
      <c r="B147" s="100" t="s">
        <v>61</v>
      </c>
      <c r="C147" s="103" t="s">
        <v>110</v>
      </c>
      <c r="D147" s="103" t="s">
        <v>110</v>
      </c>
      <c r="E147" s="103" t="s">
        <v>110</v>
      </c>
      <c r="F147" s="103"/>
      <c r="G147" s="100"/>
    </row>
    <row r="148" spans="1:8" x14ac:dyDescent="0.2">
      <c r="A148" s="100"/>
      <c r="B148" s="100" t="s">
        <v>62</v>
      </c>
      <c r="C148" s="103"/>
      <c r="D148" s="103"/>
      <c r="E148" s="103"/>
      <c r="F148" s="103"/>
      <c r="G148" s="100"/>
    </row>
    <row r="149" spans="1:8" x14ac:dyDescent="0.2">
      <c r="A149" s="100"/>
      <c r="B149" s="100" t="s">
        <v>63</v>
      </c>
      <c r="C149" s="103"/>
      <c r="D149" s="103"/>
      <c r="E149" s="103"/>
      <c r="F149" s="103"/>
      <c r="G149" s="100"/>
    </row>
    <row r="150" spans="1:8" x14ac:dyDescent="0.2">
      <c r="A150" s="100"/>
      <c r="B150" s="100" t="s">
        <v>64</v>
      </c>
      <c r="C150" s="103"/>
      <c r="D150" s="103"/>
      <c r="E150" s="103"/>
      <c r="F150" s="103"/>
      <c r="G150" s="100"/>
    </row>
    <row r="151" spans="1:8" x14ac:dyDescent="0.2">
      <c r="A151" s="100"/>
      <c r="B151" s="100" t="s">
        <v>65</v>
      </c>
      <c r="C151" s="103"/>
      <c r="D151" s="103"/>
      <c r="E151" s="103"/>
      <c r="F151" s="103"/>
      <c r="G151" s="100"/>
    </row>
    <row r="152" spans="1:8" x14ac:dyDescent="0.2">
      <c r="A152" s="100"/>
      <c r="B152" s="100" t="s">
        <v>66</v>
      </c>
      <c r="C152" s="103"/>
      <c r="D152" s="103"/>
      <c r="E152" s="103"/>
      <c r="F152" s="103"/>
      <c r="G152" s="100"/>
    </row>
    <row r="153" spans="1:8" x14ac:dyDescent="0.2">
      <c r="A153" s="100"/>
      <c r="B153" s="100" t="s">
        <v>67</v>
      </c>
      <c r="C153" s="103"/>
      <c r="D153" s="103"/>
      <c r="E153" s="103"/>
      <c r="F153" s="103"/>
      <c r="G153" s="100"/>
    </row>
    <row r="154" spans="1:8" x14ac:dyDescent="0.2">
      <c r="A154" s="100"/>
      <c r="B154" s="100" t="s">
        <v>68</v>
      </c>
      <c r="C154" s="103"/>
      <c r="D154" s="103"/>
      <c r="E154" s="103"/>
      <c r="F154" s="103"/>
      <c r="G154" s="100"/>
    </row>
    <row r="155" spans="1:8" x14ac:dyDescent="0.2">
      <c r="A155" s="100"/>
      <c r="B155" s="100" t="s">
        <v>69</v>
      </c>
      <c r="C155" s="103"/>
      <c r="D155" s="103"/>
      <c r="E155" s="103"/>
      <c r="F155" s="103"/>
      <c r="G155" s="100"/>
    </row>
    <row r="156" spans="1:8" x14ac:dyDescent="0.2">
      <c r="A156" s="233"/>
      <c r="B156" s="233"/>
      <c r="C156" s="233"/>
      <c r="D156" s="233"/>
      <c r="E156" s="233"/>
      <c r="F156" s="233"/>
      <c r="G156" s="233"/>
    </row>
    <row r="157" spans="1:8" ht="13.5" x14ac:dyDescent="0.25">
      <c r="A157" s="95" t="s">
        <v>70</v>
      </c>
      <c r="B157" s="148" t="s">
        <v>54</v>
      </c>
      <c r="C157" s="148" t="s">
        <v>24</v>
      </c>
      <c r="D157" s="148" t="s">
        <v>11</v>
      </c>
      <c r="E157" s="404" t="s">
        <v>55</v>
      </c>
      <c r="F157" s="404"/>
      <c r="G157" s="148" t="s">
        <v>49</v>
      </c>
    </row>
    <row r="158" spans="1:8" x14ac:dyDescent="0.2">
      <c r="A158" s="98"/>
      <c r="B158" s="98"/>
      <c r="C158" s="102" t="s">
        <v>56</v>
      </c>
      <c r="D158" s="102" t="s">
        <v>57</v>
      </c>
      <c r="E158" s="99" t="s">
        <v>120</v>
      </c>
      <c r="F158" s="99" t="s">
        <v>121</v>
      </c>
      <c r="G158" s="221" t="s">
        <v>80</v>
      </c>
    </row>
    <row r="159" spans="1:8" x14ac:dyDescent="0.2">
      <c r="A159" s="307" t="s">
        <v>163</v>
      </c>
      <c r="B159" s="100" t="s">
        <v>58</v>
      </c>
      <c r="C159" s="103"/>
      <c r="D159" s="103"/>
      <c r="E159" s="103"/>
      <c r="F159" s="103"/>
      <c r="G159" s="405" t="s">
        <v>113</v>
      </c>
      <c r="H159" s="311" t="s">
        <v>119</v>
      </c>
    </row>
    <row r="160" spans="1:8" x14ac:dyDescent="0.2">
      <c r="A160" s="100"/>
      <c r="B160" s="100" t="s">
        <v>59</v>
      </c>
      <c r="C160" s="103"/>
      <c r="D160" s="103"/>
      <c r="E160" s="103"/>
      <c r="F160" s="103"/>
      <c r="G160" s="406"/>
    </row>
    <row r="161" spans="1:7" x14ac:dyDescent="0.2">
      <c r="A161" s="100"/>
      <c r="B161" s="100" t="s">
        <v>60</v>
      </c>
      <c r="C161" s="103"/>
      <c r="D161" s="103"/>
      <c r="E161" s="103"/>
      <c r="F161" s="103"/>
      <c r="G161" s="406"/>
    </row>
    <row r="162" spans="1:7" x14ac:dyDescent="0.2">
      <c r="A162" s="100"/>
      <c r="B162" s="100" t="s">
        <v>61</v>
      </c>
      <c r="C162" s="103"/>
      <c r="D162" s="103"/>
      <c r="E162" s="103"/>
      <c r="F162" s="103"/>
      <c r="G162" s="407"/>
    </row>
    <row r="163" spans="1:7" x14ac:dyDescent="0.2">
      <c r="A163" s="100"/>
      <c r="B163" s="100" t="s">
        <v>62</v>
      </c>
      <c r="C163" s="103"/>
      <c r="D163" s="103"/>
      <c r="E163" s="103"/>
      <c r="F163" s="103"/>
      <c r="G163" s="100"/>
    </row>
    <row r="164" spans="1:7" x14ac:dyDescent="0.2">
      <c r="A164" s="100"/>
      <c r="B164" s="100" t="s">
        <v>63</v>
      </c>
      <c r="C164" s="103"/>
      <c r="D164" s="103"/>
      <c r="E164" s="103"/>
      <c r="F164" s="103"/>
      <c r="G164" s="100"/>
    </row>
    <row r="165" spans="1:7" x14ac:dyDescent="0.2">
      <c r="A165" s="100"/>
      <c r="B165" s="100" t="s">
        <v>64</v>
      </c>
      <c r="C165" s="103"/>
      <c r="D165" s="103"/>
      <c r="E165" s="103"/>
      <c r="F165" s="103"/>
      <c r="G165" s="100"/>
    </row>
    <row r="166" spans="1:7" x14ac:dyDescent="0.2">
      <c r="A166" s="100"/>
      <c r="B166" s="100" t="s">
        <v>65</v>
      </c>
      <c r="C166" s="103"/>
      <c r="D166" s="103"/>
      <c r="E166" s="103"/>
      <c r="F166" s="103"/>
      <c r="G166" s="100"/>
    </row>
    <row r="167" spans="1:7" x14ac:dyDescent="0.2">
      <c r="A167" s="100"/>
      <c r="B167" s="100" t="s">
        <v>66</v>
      </c>
      <c r="C167" s="103"/>
      <c r="D167" s="103"/>
      <c r="E167" s="103"/>
      <c r="F167" s="103"/>
      <c r="G167" s="100"/>
    </row>
    <row r="168" spans="1:7" x14ac:dyDescent="0.2">
      <c r="A168" s="100"/>
      <c r="B168" s="100" t="s">
        <v>67</v>
      </c>
      <c r="C168" s="103"/>
      <c r="D168" s="103"/>
      <c r="E168" s="103"/>
      <c r="F168" s="103"/>
      <c r="G168" s="100"/>
    </row>
    <row r="169" spans="1:7" x14ac:dyDescent="0.2">
      <c r="A169" s="100"/>
      <c r="B169" s="100" t="s">
        <v>68</v>
      </c>
      <c r="C169" s="103"/>
      <c r="D169" s="103"/>
      <c r="E169" s="103"/>
      <c r="F169" s="103"/>
      <c r="G169" s="100"/>
    </row>
    <row r="170" spans="1:7" x14ac:dyDescent="0.2">
      <c r="A170" s="100"/>
      <c r="B170" s="100" t="s">
        <v>69</v>
      </c>
      <c r="C170" s="103"/>
      <c r="D170" s="103"/>
      <c r="E170" s="103"/>
      <c r="F170" s="103"/>
      <c r="G170" s="100"/>
    </row>
    <row r="171" spans="1:7" ht="13.5" x14ac:dyDescent="0.25">
      <c r="A171" s="95" t="s">
        <v>70</v>
      </c>
      <c r="B171" s="96" t="s">
        <v>54</v>
      </c>
      <c r="C171" s="96" t="s">
        <v>24</v>
      </c>
      <c r="D171" s="96" t="s">
        <v>11</v>
      </c>
      <c r="E171" s="404" t="s">
        <v>55</v>
      </c>
      <c r="F171" s="404"/>
      <c r="G171" s="96" t="s">
        <v>49</v>
      </c>
    </row>
    <row r="172" spans="1:7" x14ac:dyDescent="0.2">
      <c r="A172" s="98"/>
      <c r="B172" s="98"/>
      <c r="C172" s="102" t="s">
        <v>56</v>
      </c>
      <c r="D172" s="102" t="s">
        <v>57</v>
      </c>
      <c r="E172" s="99" t="s">
        <v>120</v>
      </c>
      <c r="F172" s="99" t="s">
        <v>121</v>
      </c>
      <c r="G172" s="107"/>
    </row>
    <row r="173" spans="1:7" x14ac:dyDescent="0.2">
      <c r="A173" s="307" t="s">
        <v>163</v>
      </c>
      <c r="B173" s="100" t="s">
        <v>58</v>
      </c>
      <c r="C173" s="103"/>
      <c r="D173" s="103"/>
      <c r="E173" s="103"/>
      <c r="F173" s="103"/>
      <c r="G173" s="100" t="s">
        <v>122</v>
      </c>
    </row>
    <row r="174" spans="1:7" x14ac:dyDescent="0.2">
      <c r="A174" s="100"/>
      <c r="B174" s="100" t="s">
        <v>59</v>
      </c>
      <c r="C174" s="103"/>
      <c r="D174" s="103"/>
      <c r="E174" s="103"/>
      <c r="F174" s="103"/>
      <c r="G174" s="100"/>
    </row>
    <row r="175" spans="1:7" x14ac:dyDescent="0.2">
      <c r="A175" s="100"/>
      <c r="B175" s="100" t="s">
        <v>60</v>
      </c>
      <c r="C175" s="103"/>
      <c r="D175" s="103"/>
      <c r="E175" s="103"/>
      <c r="F175" s="103"/>
      <c r="G175" s="100"/>
    </row>
    <row r="176" spans="1:7" x14ac:dyDescent="0.2">
      <c r="A176" s="100"/>
      <c r="B176" s="100" t="s">
        <v>61</v>
      </c>
      <c r="C176" s="103"/>
      <c r="D176" s="103"/>
      <c r="E176" s="103"/>
      <c r="F176" s="103"/>
      <c r="G176" s="100"/>
    </row>
    <row r="177" spans="1:7" x14ac:dyDescent="0.2">
      <c r="A177" s="100"/>
      <c r="B177" s="100" t="s">
        <v>62</v>
      </c>
      <c r="C177" s="103"/>
      <c r="D177" s="103"/>
      <c r="E177" s="103"/>
      <c r="F177" s="103"/>
      <c r="G177" s="100"/>
    </row>
    <row r="178" spans="1:7" x14ac:dyDescent="0.2">
      <c r="A178" s="100"/>
      <c r="B178" s="100" t="s">
        <v>63</v>
      </c>
      <c r="C178" s="103"/>
      <c r="D178" s="103"/>
      <c r="E178" s="103"/>
      <c r="F178" s="103"/>
      <c r="G178" s="100"/>
    </row>
    <row r="179" spans="1:7" x14ac:dyDescent="0.2">
      <c r="A179" s="100"/>
      <c r="B179" s="100" t="s">
        <v>64</v>
      </c>
      <c r="C179" s="103"/>
      <c r="D179" s="103"/>
      <c r="E179" s="103"/>
      <c r="F179" s="103"/>
      <c r="G179" s="100"/>
    </row>
    <row r="180" spans="1:7" x14ac:dyDescent="0.2">
      <c r="A180" s="100"/>
      <c r="B180" s="100" t="s">
        <v>65</v>
      </c>
      <c r="C180" s="103"/>
      <c r="D180" s="103"/>
      <c r="E180" s="103"/>
      <c r="F180" s="103"/>
      <c r="G180" s="100"/>
    </row>
    <row r="181" spans="1:7" x14ac:dyDescent="0.2">
      <c r="A181" s="100"/>
      <c r="B181" s="100" t="s">
        <v>66</v>
      </c>
      <c r="C181" s="103"/>
      <c r="D181" s="103"/>
      <c r="E181" s="103"/>
      <c r="F181" s="103"/>
      <c r="G181" s="100"/>
    </row>
    <row r="182" spans="1:7" x14ac:dyDescent="0.2">
      <c r="A182" s="100"/>
      <c r="B182" s="100" t="s">
        <v>67</v>
      </c>
      <c r="C182" s="103"/>
      <c r="D182" s="103"/>
      <c r="E182" s="103"/>
      <c r="F182" s="103"/>
      <c r="G182" s="100"/>
    </row>
    <row r="183" spans="1:7" x14ac:dyDescent="0.2">
      <c r="A183" s="100"/>
      <c r="B183" s="100" t="s">
        <v>68</v>
      </c>
      <c r="C183" s="103"/>
      <c r="D183" s="103"/>
      <c r="E183" s="103"/>
      <c r="F183" s="103"/>
      <c r="G183" s="100"/>
    </row>
    <row r="184" spans="1:7" x14ac:dyDescent="0.2">
      <c r="A184" s="100"/>
      <c r="B184" s="100" t="s">
        <v>69</v>
      </c>
      <c r="C184" s="103"/>
      <c r="D184" s="103"/>
      <c r="E184" s="103"/>
      <c r="F184" s="103"/>
      <c r="G184" s="100"/>
    </row>
    <row r="185" spans="1:7" x14ac:dyDescent="0.2">
      <c r="A185" s="101"/>
      <c r="B185" s="101"/>
      <c r="C185" s="101"/>
      <c r="D185" s="101"/>
      <c r="E185" s="101"/>
      <c r="F185" s="101"/>
      <c r="G185" s="101"/>
    </row>
    <row r="186" spans="1:7" ht="13.5" x14ac:dyDescent="0.25">
      <c r="A186" s="95" t="s">
        <v>70</v>
      </c>
      <c r="B186" s="96" t="s">
        <v>54</v>
      </c>
      <c r="C186" s="96" t="s">
        <v>24</v>
      </c>
      <c r="D186" s="96" t="s">
        <v>11</v>
      </c>
      <c r="E186" s="404" t="s">
        <v>55</v>
      </c>
      <c r="F186" s="404"/>
      <c r="G186" s="96" t="s">
        <v>49</v>
      </c>
    </row>
    <row r="187" spans="1:7" x14ac:dyDescent="0.2">
      <c r="A187" s="98"/>
      <c r="B187" s="98"/>
      <c r="C187" s="102" t="s">
        <v>56</v>
      </c>
      <c r="D187" s="102" t="s">
        <v>57</v>
      </c>
      <c r="E187" s="99" t="s">
        <v>120</v>
      </c>
      <c r="F187" s="99" t="s">
        <v>121</v>
      </c>
      <c r="G187" s="107"/>
    </row>
    <row r="188" spans="1:7" x14ac:dyDescent="0.2">
      <c r="A188" s="307" t="s">
        <v>163</v>
      </c>
      <c r="B188" s="100" t="s">
        <v>58</v>
      </c>
      <c r="C188" s="103"/>
      <c r="D188" s="103"/>
      <c r="E188" s="103"/>
      <c r="F188" s="103"/>
      <c r="G188" s="100" t="s">
        <v>122</v>
      </c>
    </row>
    <row r="189" spans="1:7" x14ac:dyDescent="0.2">
      <c r="A189" s="100"/>
      <c r="B189" s="100" t="s">
        <v>59</v>
      </c>
      <c r="C189" s="103"/>
      <c r="D189" s="103"/>
      <c r="E189" s="103"/>
      <c r="F189" s="103"/>
      <c r="G189" s="100"/>
    </row>
    <row r="190" spans="1:7" x14ac:dyDescent="0.2">
      <c r="A190" s="100"/>
      <c r="B190" s="100" t="s">
        <v>60</v>
      </c>
      <c r="C190" s="103"/>
      <c r="D190" s="103"/>
      <c r="E190" s="103"/>
      <c r="F190" s="103"/>
      <c r="G190" s="100"/>
    </row>
    <row r="191" spans="1:7" x14ac:dyDescent="0.2">
      <c r="A191" s="100"/>
      <c r="B191" s="100" t="s">
        <v>61</v>
      </c>
      <c r="C191" s="103"/>
      <c r="D191" s="103"/>
      <c r="E191" s="103"/>
      <c r="F191" s="103"/>
      <c r="G191" s="100"/>
    </row>
    <row r="192" spans="1:7" x14ac:dyDescent="0.2">
      <c r="A192" s="100"/>
      <c r="B192" s="100" t="s">
        <v>62</v>
      </c>
      <c r="C192" s="103"/>
      <c r="D192" s="103"/>
      <c r="E192" s="103"/>
      <c r="F192" s="103"/>
      <c r="G192" s="100"/>
    </row>
    <row r="193" spans="1:7" x14ac:dyDescent="0.2">
      <c r="A193" s="100"/>
      <c r="B193" s="100" t="s">
        <v>63</v>
      </c>
      <c r="C193" s="103"/>
      <c r="D193" s="103"/>
      <c r="E193" s="103"/>
      <c r="F193" s="103"/>
      <c r="G193" s="100"/>
    </row>
    <row r="194" spans="1:7" x14ac:dyDescent="0.2">
      <c r="A194" s="100"/>
      <c r="B194" s="100" t="s">
        <v>64</v>
      </c>
      <c r="C194" s="103"/>
      <c r="D194" s="103"/>
      <c r="E194" s="103"/>
      <c r="F194" s="103"/>
      <c r="G194" s="100"/>
    </row>
    <row r="195" spans="1:7" x14ac:dyDescent="0.2">
      <c r="A195" s="100"/>
      <c r="B195" s="100" t="s">
        <v>65</v>
      </c>
      <c r="C195" s="103"/>
      <c r="D195" s="103"/>
      <c r="E195" s="103"/>
      <c r="F195" s="103"/>
      <c r="G195" s="100"/>
    </row>
    <row r="196" spans="1:7" x14ac:dyDescent="0.2">
      <c r="A196" s="100"/>
      <c r="B196" s="100" t="s">
        <v>66</v>
      </c>
      <c r="C196" s="103"/>
      <c r="D196" s="103"/>
      <c r="E196" s="103"/>
      <c r="F196" s="103"/>
      <c r="G196" s="100"/>
    </row>
    <row r="197" spans="1:7" x14ac:dyDescent="0.2">
      <c r="A197" s="100"/>
      <c r="B197" s="100" t="s">
        <v>67</v>
      </c>
      <c r="C197" s="103"/>
      <c r="D197" s="103"/>
      <c r="E197" s="103"/>
      <c r="F197" s="103"/>
      <c r="G197" s="100"/>
    </row>
    <row r="198" spans="1:7" x14ac:dyDescent="0.2">
      <c r="A198" s="100"/>
      <c r="B198" s="100" t="s">
        <v>68</v>
      </c>
      <c r="C198" s="103"/>
      <c r="D198" s="103"/>
      <c r="E198" s="103"/>
      <c r="F198" s="103"/>
      <c r="G198" s="100"/>
    </row>
    <row r="199" spans="1:7" x14ac:dyDescent="0.2">
      <c r="A199" s="100"/>
      <c r="B199" s="100" t="s">
        <v>69</v>
      </c>
      <c r="C199" s="103"/>
      <c r="D199" s="103"/>
      <c r="E199" s="103"/>
      <c r="F199" s="103"/>
      <c r="G199" s="100"/>
    </row>
  </sheetData>
  <mergeCells count="15">
    <mergeCell ref="G159:G162"/>
    <mergeCell ref="H1:K5"/>
    <mergeCell ref="E157:F157"/>
    <mergeCell ref="E97:F97"/>
    <mergeCell ref="E112:F112"/>
    <mergeCell ref="E127:F127"/>
    <mergeCell ref="E171:F171"/>
    <mergeCell ref="E186:F186"/>
    <mergeCell ref="E82:F82"/>
    <mergeCell ref="E7:F7"/>
    <mergeCell ref="E22:F22"/>
    <mergeCell ref="E37:F37"/>
    <mergeCell ref="E52:F52"/>
    <mergeCell ref="E67:F67"/>
    <mergeCell ref="E142:F142"/>
  </mergeCells>
  <pageMargins left="0.6692913385826772" right="0.39370078740157483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1" tint="0.14999847407452621"/>
  </sheetPr>
  <dimension ref="A1:M37"/>
  <sheetViews>
    <sheetView showGridLines="0" workbookViewId="0">
      <pane ySplit="9" topLeftCell="A10" activePane="bottomLeft" state="frozen"/>
      <selection pane="bottomLeft" activeCell="B20" sqref="B20"/>
    </sheetView>
  </sheetViews>
  <sheetFormatPr defaultRowHeight="12.75" x14ac:dyDescent="0.2"/>
  <cols>
    <col min="1" max="1" width="6.28515625" customWidth="1"/>
    <col min="2" max="6" width="13.7109375" customWidth="1"/>
    <col min="7" max="7" width="14.140625" style="91" customWidth="1"/>
    <col min="10" max="10" width="7.28515625" customWidth="1"/>
    <col min="11" max="11" width="23.42578125" customWidth="1"/>
    <col min="13" max="13" width="12.42578125" customWidth="1"/>
  </cols>
  <sheetData>
    <row r="1" spans="1:13" ht="13.5" x14ac:dyDescent="0.25">
      <c r="A1" s="13" t="s">
        <v>0</v>
      </c>
      <c r="B1" s="13"/>
      <c r="C1" s="13"/>
      <c r="D1" s="13"/>
      <c r="E1" s="17" t="s">
        <v>1</v>
      </c>
      <c r="F1" s="17"/>
      <c r="G1" s="62"/>
      <c r="H1" s="13"/>
      <c r="I1" s="13"/>
      <c r="J1" s="13"/>
      <c r="K1" s="13"/>
      <c r="L1" s="129"/>
      <c r="M1" s="129"/>
    </row>
    <row r="2" spans="1:13" ht="13.5" x14ac:dyDescent="0.25">
      <c r="A2" s="13" t="s">
        <v>2</v>
      </c>
      <c r="B2" s="13"/>
      <c r="C2" s="13"/>
      <c r="D2" s="13"/>
      <c r="E2" s="17" t="s">
        <v>19</v>
      </c>
      <c r="F2" s="17"/>
      <c r="G2" s="62"/>
      <c r="H2" s="13"/>
      <c r="I2" s="13"/>
      <c r="J2" s="13"/>
      <c r="K2" s="13"/>
      <c r="L2" s="129"/>
      <c r="M2" s="129"/>
    </row>
    <row r="3" spans="1:13" ht="13.5" x14ac:dyDescent="0.25">
      <c r="A3" s="13" t="s">
        <v>3</v>
      </c>
      <c r="B3" s="13"/>
      <c r="C3" s="13"/>
      <c r="D3" s="13"/>
      <c r="E3" s="18"/>
      <c r="F3" s="18"/>
      <c r="G3" s="63"/>
      <c r="H3" s="13"/>
      <c r="I3" s="13"/>
      <c r="J3" s="13"/>
      <c r="K3" s="13"/>
      <c r="L3" s="129"/>
      <c r="M3" s="129"/>
    </row>
    <row r="4" spans="1:13" ht="13.5" x14ac:dyDescent="0.25">
      <c r="A4" s="13" t="s">
        <v>4</v>
      </c>
      <c r="B4" s="13"/>
      <c r="C4" s="13"/>
      <c r="D4" s="13"/>
      <c r="E4" s="18"/>
      <c r="F4" s="18"/>
      <c r="G4" s="63"/>
      <c r="H4" s="13"/>
      <c r="I4" s="13"/>
      <c r="J4" s="13"/>
      <c r="K4" s="13"/>
      <c r="L4" s="129"/>
      <c r="M4" s="129"/>
    </row>
    <row r="5" spans="1:13" ht="13.5" x14ac:dyDescent="0.25">
      <c r="A5" s="13" t="s">
        <v>79</v>
      </c>
      <c r="B5" s="13"/>
      <c r="C5" s="13"/>
      <c r="D5" s="13"/>
      <c r="E5" s="18"/>
      <c r="F5" s="18"/>
      <c r="G5" s="63"/>
      <c r="H5" s="13"/>
      <c r="I5" s="13"/>
      <c r="J5" s="13"/>
      <c r="K5" s="13"/>
      <c r="L5" s="311" t="s">
        <v>119</v>
      </c>
      <c r="M5" s="312"/>
    </row>
    <row r="6" spans="1:13" ht="9.9499999999999993" customHeight="1" x14ac:dyDescent="0.2">
      <c r="A6" s="88"/>
      <c r="B6" s="88"/>
      <c r="C6" s="88"/>
      <c r="D6" s="88"/>
      <c r="E6" s="88"/>
      <c r="F6" s="88"/>
      <c r="G6" s="122"/>
      <c r="H6" s="88"/>
      <c r="I6" s="88"/>
      <c r="J6" s="88"/>
      <c r="K6" s="88"/>
      <c r="L6" s="88"/>
      <c r="M6" s="88"/>
    </row>
    <row r="7" spans="1:13" ht="9.9499999999999993" customHeight="1" x14ac:dyDescent="0.2">
      <c r="A7" s="89"/>
      <c r="B7" s="89"/>
      <c r="C7" s="89"/>
      <c r="D7" s="89"/>
      <c r="E7" s="89"/>
      <c r="F7" s="89"/>
      <c r="G7" s="123"/>
      <c r="H7" s="89"/>
      <c r="I7" s="89"/>
      <c r="J7" s="89"/>
      <c r="K7" s="89"/>
      <c r="L7" s="89"/>
      <c r="M7" s="89"/>
    </row>
    <row r="8" spans="1:13" s="90" customFormat="1" ht="18.75" x14ac:dyDescent="0.3">
      <c r="A8" s="425" t="s">
        <v>47</v>
      </c>
      <c r="B8" s="425"/>
      <c r="C8" s="425"/>
      <c r="D8" s="425"/>
      <c r="E8" s="425"/>
      <c r="F8" s="425"/>
      <c r="G8" s="426"/>
      <c r="H8" s="90" t="s">
        <v>82</v>
      </c>
    </row>
    <row r="9" spans="1:13" s="4" customFormat="1" ht="15" customHeight="1" x14ac:dyDescent="0.25">
      <c r="A9" s="133" t="s">
        <v>23</v>
      </c>
      <c r="B9" s="131" t="s">
        <v>24</v>
      </c>
      <c r="C9" s="115" t="s">
        <v>48</v>
      </c>
      <c r="D9" s="115" t="s">
        <v>11</v>
      </c>
      <c r="E9" s="115" t="s">
        <v>12</v>
      </c>
      <c r="F9" s="115" t="s">
        <v>6</v>
      </c>
      <c r="G9" s="120" t="s">
        <v>49</v>
      </c>
      <c r="H9" s="128"/>
      <c r="I9" s="128"/>
      <c r="J9" s="128"/>
      <c r="K9" s="128"/>
      <c r="L9" s="127" t="s">
        <v>77</v>
      </c>
      <c r="M9" s="126" t="s">
        <v>75</v>
      </c>
    </row>
    <row r="10" spans="1:13" ht="15" customHeight="1" x14ac:dyDescent="0.25">
      <c r="A10" s="104">
        <v>1</v>
      </c>
      <c r="B10" s="132" t="s">
        <v>163</v>
      </c>
      <c r="C10" s="113">
        <v>0</v>
      </c>
      <c r="D10" s="113">
        <f>PNAE!J34</f>
        <v>62.759999999999991</v>
      </c>
      <c r="E10" s="113">
        <f>(C10+D10)</f>
        <v>62.759999999999991</v>
      </c>
      <c r="F10" s="114">
        <v>43951</v>
      </c>
      <c r="G10" s="121"/>
      <c r="H10" s="427" t="s">
        <v>115</v>
      </c>
      <c r="I10" s="427"/>
      <c r="J10" s="427"/>
      <c r="K10" s="110">
        <f>PNAE!K15</f>
        <v>57.76</v>
      </c>
      <c r="L10" s="6" t="s">
        <v>74</v>
      </c>
      <c r="M10" s="118">
        <f ca="1">TODAY()</f>
        <v>44005</v>
      </c>
    </row>
    <row r="11" spans="1:13" ht="15" customHeight="1" x14ac:dyDescent="0.25">
      <c r="A11" s="104">
        <v>2</v>
      </c>
      <c r="B11" s="132" t="s">
        <v>163</v>
      </c>
      <c r="C11" s="108">
        <v>0</v>
      </c>
      <c r="D11" s="108">
        <f>FAED!J34</f>
        <v>8.75</v>
      </c>
      <c r="E11" s="108">
        <f>(C11+D11)</f>
        <v>8.75</v>
      </c>
      <c r="F11" s="114">
        <v>43951</v>
      </c>
      <c r="G11" s="124"/>
      <c r="H11" s="427" t="s">
        <v>50</v>
      </c>
      <c r="I11" s="427"/>
      <c r="J11" s="427"/>
      <c r="K11" s="111">
        <f>FAED!K15</f>
        <v>4</v>
      </c>
      <c r="L11" s="6" t="s">
        <v>74</v>
      </c>
      <c r="M11" s="118">
        <f t="shared" ref="M11:M21" ca="1" si="0">TODAY()</f>
        <v>44005</v>
      </c>
    </row>
    <row r="12" spans="1:13" s="6" customFormat="1" ht="15" customHeight="1" x14ac:dyDescent="0.25">
      <c r="A12" s="104">
        <v>3</v>
      </c>
      <c r="B12" s="132" t="s">
        <v>163</v>
      </c>
      <c r="C12" s="108">
        <v>0</v>
      </c>
      <c r="D12" s="108">
        <f>CARDPNAE!J34</f>
        <v>3.5</v>
      </c>
      <c r="E12" s="108">
        <v>0</v>
      </c>
      <c r="F12" s="114">
        <v>43951</v>
      </c>
      <c r="G12" s="124"/>
      <c r="H12" s="147" t="s">
        <v>80</v>
      </c>
      <c r="I12" s="139"/>
      <c r="J12" s="139"/>
      <c r="K12" s="111">
        <f>CARDPNAE!K15</f>
        <v>0</v>
      </c>
      <c r="L12" s="6" t="s">
        <v>83</v>
      </c>
      <c r="M12" s="118">
        <f t="shared" ca="1" si="0"/>
        <v>44005</v>
      </c>
    </row>
    <row r="13" spans="1:13" ht="15" customHeight="1" x14ac:dyDescent="0.25">
      <c r="A13" s="104">
        <v>4</v>
      </c>
      <c r="B13" s="132" t="s">
        <v>163</v>
      </c>
      <c r="C13" s="108">
        <v>0</v>
      </c>
      <c r="D13" s="108">
        <f>MAISEDUC!J34</f>
        <v>22</v>
      </c>
      <c r="E13" s="108">
        <f>(C13+D13)</f>
        <v>22</v>
      </c>
      <c r="F13" s="114">
        <v>43951</v>
      </c>
      <c r="G13" s="124" t="s">
        <v>76</v>
      </c>
      <c r="H13" s="428" t="s">
        <v>36</v>
      </c>
      <c r="I13" s="428"/>
      <c r="J13" s="428"/>
      <c r="K13" s="111">
        <f>MAISEDUC!K15</f>
        <v>12</v>
      </c>
      <c r="L13" s="6" t="s">
        <v>74</v>
      </c>
      <c r="M13" s="118">
        <f t="shared" ca="1" si="0"/>
        <v>44005</v>
      </c>
    </row>
    <row r="14" spans="1:13" ht="15" customHeight="1" x14ac:dyDescent="0.2">
      <c r="A14" s="315">
        <v>5</v>
      </c>
      <c r="B14" s="253"/>
      <c r="C14" s="254"/>
      <c r="D14" s="254"/>
      <c r="E14" s="254"/>
      <c r="F14" s="255"/>
      <c r="G14" s="256"/>
      <c r="H14" s="252"/>
      <c r="I14" s="252"/>
      <c r="J14" s="252"/>
      <c r="K14" s="252"/>
      <c r="L14" s="252"/>
      <c r="M14" s="118">
        <f t="shared" ca="1" si="0"/>
        <v>44005</v>
      </c>
    </row>
    <row r="15" spans="1:13" ht="15" customHeight="1" x14ac:dyDescent="0.25">
      <c r="A15" s="104">
        <v>6</v>
      </c>
      <c r="B15" s="132" t="s">
        <v>163</v>
      </c>
      <c r="C15" s="108">
        <v>0</v>
      </c>
      <c r="D15" s="108">
        <f>QUALIDADE!J34</f>
        <v>18</v>
      </c>
      <c r="E15" s="108">
        <f t="shared" ref="E15:E21" si="1">(C15+D15)</f>
        <v>18</v>
      </c>
      <c r="F15" s="109">
        <v>43951</v>
      </c>
      <c r="G15" s="124"/>
      <c r="H15" s="428" t="s">
        <v>38</v>
      </c>
      <c r="I15" s="428"/>
      <c r="J15" s="428"/>
      <c r="K15" s="111">
        <f>QUALIDADE!K15</f>
        <v>13</v>
      </c>
      <c r="L15" s="119" t="s">
        <v>74</v>
      </c>
      <c r="M15" s="118">
        <f t="shared" ca="1" si="0"/>
        <v>44005</v>
      </c>
    </row>
    <row r="16" spans="1:13" ht="15" customHeight="1" x14ac:dyDescent="0.25">
      <c r="A16" s="104">
        <v>7</v>
      </c>
      <c r="B16" s="132" t="s">
        <v>163</v>
      </c>
      <c r="C16" s="108">
        <v>0</v>
      </c>
      <c r="D16" s="108">
        <f>CAIXAI!J34</f>
        <v>23.58</v>
      </c>
      <c r="E16" s="108">
        <f t="shared" si="1"/>
        <v>23.58</v>
      </c>
      <c r="F16" s="109">
        <v>43951</v>
      </c>
      <c r="G16" s="124"/>
      <c r="H16" s="251" t="s">
        <v>116</v>
      </c>
      <c r="I16" s="251"/>
      <c r="J16" s="251"/>
      <c r="K16" s="111">
        <f>CAIXAI!K15</f>
        <v>3</v>
      </c>
      <c r="L16" s="6" t="s">
        <v>74</v>
      </c>
      <c r="M16" s="118">
        <f t="shared" ca="1" si="0"/>
        <v>44005</v>
      </c>
    </row>
    <row r="17" spans="1:13" s="6" customFormat="1" ht="15" customHeight="1" x14ac:dyDescent="0.25">
      <c r="A17" s="104">
        <v>8</v>
      </c>
      <c r="B17" s="132" t="s">
        <v>163</v>
      </c>
      <c r="C17" s="108">
        <v>0</v>
      </c>
      <c r="D17" s="108">
        <f>PROEMI!J34</f>
        <v>20.5</v>
      </c>
      <c r="E17" s="108">
        <f t="shared" si="1"/>
        <v>20.5</v>
      </c>
      <c r="F17" s="109">
        <v>43951</v>
      </c>
      <c r="G17" s="124"/>
      <c r="H17" s="251" t="s">
        <v>73</v>
      </c>
      <c r="I17" s="251"/>
      <c r="J17" s="251"/>
      <c r="K17" s="111">
        <f>PROEMI!K15</f>
        <v>13</v>
      </c>
      <c r="L17" s="6" t="s">
        <v>74</v>
      </c>
      <c r="M17" s="118">
        <f t="shared" ca="1" si="0"/>
        <v>44005</v>
      </c>
    </row>
    <row r="18" spans="1:13" ht="15" customHeight="1" x14ac:dyDescent="0.25">
      <c r="A18" s="104">
        <v>9</v>
      </c>
      <c r="B18" s="132" t="s">
        <v>163</v>
      </c>
      <c r="C18" s="108">
        <v>13982.4</v>
      </c>
      <c r="D18" s="108">
        <v>39744.720000000001</v>
      </c>
      <c r="E18" s="108">
        <f t="shared" si="1"/>
        <v>53727.12</v>
      </c>
      <c r="F18" s="109">
        <v>43951</v>
      </c>
      <c r="G18" s="124"/>
      <c r="H18" s="251" t="s">
        <v>106</v>
      </c>
      <c r="I18" s="251"/>
      <c r="J18" s="251"/>
      <c r="K18" s="111">
        <f>PNAEUEx!K15</f>
        <v>4</v>
      </c>
      <c r="L18" s="6" t="s">
        <v>74</v>
      </c>
      <c r="M18" s="118">
        <f t="shared" ca="1" si="0"/>
        <v>44005</v>
      </c>
    </row>
    <row r="19" spans="1:13" ht="15" customHeight="1" x14ac:dyDescent="0.25">
      <c r="A19" s="104">
        <v>10</v>
      </c>
      <c r="B19" s="132" t="s">
        <v>163</v>
      </c>
      <c r="C19" s="108">
        <v>0</v>
      </c>
      <c r="D19" s="108">
        <f>CAIXAII!J34</f>
        <v>47</v>
      </c>
      <c r="E19" s="108">
        <f t="shared" si="1"/>
        <v>47</v>
      </c>
      <c r="F19" s="109">
        <v>43951</v>
      </c>
      <c r="G19" s="124"/>
      <c r="H19" s="251" t="s">
        <v>117</v>
      </c>
      <c r="I19" s="251"/>
      <c r="J19" s="251"/>
      <c r="K19" s="111">
        <f>CAIXAII!K15</f>
        <v>15</v>
      </c>
      <c r="L19" s="6" t="s">
        <v>74</v>
      </c>
      <c r="M19" s="118">
        <f t="shared" ca="1" si="0"/>
        <v>44005</v>
      </c>
    </row>
    <row r="20" spans="1:13" s="6" customFormat="1" ht="15" customHeight="1" x14ac:dyDescent="0.25">
      <c r="A20" s="104">
        <v>11</v>
      </c>
      <c r="B20" s="132" t="s">
        <v>163</v>
      </c>
      <c r="C20" s="108">
        <v>0</v>
      </c>
      <c r="D20" s="108">
        <f>NOVOEM!J34</f>
        <v>35</v>
      </c>
      <c r="E20" s="108">
        <f t="shared" si="1"/>
        <v>35</v>
      </c>
      <c r="F20" s="109">
        <v>43951</v>
      </c>
      <c r="G20" s="124"/>
      <c r="H20" s="251" t="s">
        <v>72</v>
      </c>
      <c r="I20" s="251"/>
      <c r="J20" s="251"/>
      <c r="K20" s="112">
        <f>NOVOEM!K15</f>
        <v>30</v>
      </c>
      <c r="L20" s="6" t="s">
        <v>74</v>
      </c>
      <c r="M20" s="118">
        <f t="shared" ca="1" si="0"/>
        <v>44005</v>
      </c>
    </row>
    <row r="21" spans="1:13" s="6" customFormat="1" ht="15" customHeight="1" x14ac:dyDescent="0.25">
      <c r="A21" s="104">
        <v>12</v>
      </c>
      <c r="B21" s="132" t="s">
        <v>163</v>
      </c>
      <c r="C21" s="108">
        <v>0</v>
      </c>
      <c r="D21" s="108">
        <f>ESTRUT!J34</f>
        <v>30</v>
      </c>
      <c r="E21" s="108">
        <f t="shared" si="1"/>
        <v>30</v>
      </c>
      <c r="F21" s="109">
        <v>43951</v>
      </c>
      <c r="G21" s="124"/>
      <c r="H21" s="251" t="s">
        <v>114</v>
      </c>
      <c r="I21" s="251"/>
      <c r="J21" s="251"/>
      <c r="K21" s="112">
        <f>ESTRUT!K15</f>
        <v>0</v>
      </c>
      <c r="L21" s="61" t="s">
        <v>74</v>
      </c>
      <c r="M21" s="118">
        <f t="shared" ca="1" si="0"/>
        <v>44005</v>
      </c>
    </row>
    <row r="22" spans="1:13" ht="13.5" thickBot="1" x14ac:dyDescent="0.25">
      <c r="A22" s="38"/>
      <c r="B22" s="38"/>
      <c r="C22" s="56"/>
      <c r="D22" s="56"/>
      <c r="E22" s="116">
        <f>SUM(E10:E20)</f>
        <v>53964.71</v>
      </c>
      <c r="F22" s="117">
        <f ca="1">TODAY()</f>
        <v>44005</v>
      </c>
      <c r="G22" s="125" t="s">
        <v>52</v>
      </c>
      <c r="H22" s="249" t="s">
        <v>123</v>
      </c>
      <c r="I22" s="249"/>
      <c r="J22" s="250"/>
      <c r="K22" s="130">
        <f>SUM(K10:K21)</f>
        <v>151.76</v>
      </c>
      <c r="L22" s="129"/>
      <c r="M22" s="129"/>
    </row>
    <row r="23" spans="1:13" ht="14.25" thickTop="1" thickBot="1" x14ac:dyDescent="0.25">
      <c r="A23" s="129"/>
      <c r="B23" s="129"/>
      <c r="C23" s="319"/>
      <c r="D23" s="319"/>
      <c r="E23" s="319"/>
      <c r="F23" s="129"/>
      <c r="G23" s="320"/>
      <c r="H23" s="249"/>
      <c r="I23" s="249"/>
      <c r="J23" s="250"/>
      <c r="K23" s="130">
        <f>SUM(K11:K22)</f>
        <v>245.76</v>
      </c>
      <c r="L23" s="6"/>
      <c r="M23" s="6"/>
    </row>
    <row r="24" spans="1:13" ht="13.5" thickTop="1" x14ac:dyDescent="0.2">
      <c r="A24" s="129"/>
      <c r="B24" s="129"/>
      <c r="C24" s="319"/>
      <c r="D24" s="319"/>
      <c r="E24" s="129"/>
      <c r="F24" s="129"/>
      <c r="G24" s="320"/>
      <c r="H24" s="423" t="s">
        <v>124</v>
      </c>
      <c r="I24" s="424"/>
      <c r="J24" s="424"/>
      <c r="K24" s="424"/>
      <c r="L24" s="424"/>
      <c r="M24" s="424"/>
    </row>
    <row r="25" spans="1:13" x14ac:dyDescent="0.2">
      <c r="A25" s="129"/>
      <c r="B25" s="129"/>
      <c r="C25" s="319"/>
      <c r="D25" s="319"/>
      <c r="E25" s="129"/>
      <c r="F25" s="129"/>
      <c r="G25" s="320"/>
      <c r="H25" s="316" t="s">
        <v>23</v>
      </c>
      <c r="I25" s="420" t="s">
        <v>125</v>
      </c>
      <c r="J25" s="420"/>
      <c r="K25" s="317" t="s">
        <v>126</v>
      </c>
      <c r="L25" s="257"/>
      <c r="M25" s="257"/>
    </row>
    <row r="26" spans="1:13" x14ac:dyDescent="0.2">
      <c r="A26" s="129"/>
      <c r="B26" s="129"/>
      <c r="C26" s="129"/>
      <c r="D26" s="129"/>
      <c r="E26" s="129"/>
      <c r="F26" s="129"/>
      <c r="G26" s="320"/>
      <c r="H26" s="4">
        <v>1</v>
      </c>
      <c r="I26" s="418" t="s">
        <v>115</v>
      </c>
      <c r="J26" s="419"/>
      <c r="K26" s="318">
        <f>(E10-K10)</f>
        <v>4.9999999999999929</v>
      </c>
      <c r="L26" s="257"/>
      <c r="M26" s="257"/>
    </row>
    <row r="27" spans="1:13" x14ac:dyDescent="0.2">
      <c r="A27" s="129"/>
      <c r="B27" s="129"/>
      <c r="C27" s="129"/>
      <c r="D27" s="129"/>
      <c r="E27" s="129"/>
      <c r="F27" s="129"/>
      <c r="G27" s="320"/>
      <c r="H27" s="4">
        <v>2</v>
      </c>
      <c r="I27" s="421" t="s">
        <v>50</v>
      </c>
      <c r="J27" s="422"/>
      <c r="K27" s="318">
        <f t="shared" ref="K27:K29" si="2">(E11-K11)</f>
        <v>4.75</v>
      </c>
      <c r="L27" s="257"/>
      <c r="M27" s="257"/>
    </row>
    <row r="28" spans="1:13" x14ac:dyDescent="0.2">
      <c r="A28" s="129"/>
      <c r="B28" s="129"/>
      <c r="C28" s="129"/>
      <c r="D28" s="129"/>
      <c r="E28" s="129"/>
      <c r="F28" s="129"/>
      <c r="G28" s="320"/>
      <c r="H28" s="4">
        <v>3</v>
      </c>
      <c r="I28" s="416" t="s">
        <v>80</v>
      </c>
      <c r="J28" s="417"/>
      <c r="K28" s="318">
        <f t="shared" si="2"/>
        <v>0</v>
      </c>
      <c r="L28" s="257"/>
      <c r="M28" s="257"/>
    </row>
    <row r="29" spans="1:13" x14ac:dyDescent="0.2">
      <c r="A29" s="129"/>
      <c r="B29" s="129"/>
      <c r="C29" s="129"/>
      <c r="D29" s="129"/>
      <c r="E29" s="129"/>
      <c r="F29" s="129"/>
      <c r="G29" s="320"/>
      <c r="H29" s="4">
        <v>4</v>
      </c>
      <c r="I29" s="421" t="s">
        <v>36</v>
      </c>
      <c r="J29" s="422"/>
      <c r="K29" s="318">
        <f t="shared" si="2"/>
        <v>10</v>
      </c>
      <c r="L29" s="257"/>
      <c r="M29" s="257"/>
    </row>
    <row r="30" spans="1:13" x14ac:dyDescent="0.2">
      <c r="A30" s="129"/>
      <c r="B30" s="129"/>
      <c r="C30" s="129"/>
      <c r="D30" s="129"/>
      <c r="E30" s="129"/>
      <c r="F30" s="129"/>
      <c r="G30" s="320"/>
      <c r="H30" s="411"/>
      <c r="I30" s="412"/>
      <c r="J30" s="412"/>
      <c r="K30" s="413"/>
      <c r="L30" s="257"/>
      <c r="M30" s="257"/>
    </row>
    <row r="31" spans="1:13" x14ac:dyDescent="0.2">
      <c r="A31" s="129"/>
      <c r="B31" s="129"/>
      <c r="C31" s="129"/>
      <c r="D31" s="129"/>
      <c r="E31" s="129"/>
      <c r="F31" s="129"/>
      <c r="G31" s="320"/>
      <c r="H31" s="4">
        <v>5</v>
      </c>
      <c r="I31" s="418" t="s">
        <v>38</v>
      </c>
      <c r="J31" s="419"/>
      <c r="K31" s="318">
        <f>(E15-K15)</f>
        <v>5</v>
      </c>
      <c r="L31" s="257"/>
      <c r="M31" s="257"/>
    </row>
    <row r="32" spans="1:13" x14ac:dyDescent="0.2">
      <c r="A32" s="129"/>
      <c r="B32" s="129"/>
      <c r="C32" s="129"/>
      <c r="D32" s="129"/>
      <c r="E32" s="129"/>
      <c r="F32" s="129"/>
      <c r="G32" s="320"/>
      <c r="H32" s="4">
        <v>6</v>
      </c>
      <c r="I32" s="414" t="s">
        <v>116</v>
      </c>
      <c r="J32" s="415"/>
      <c r="K32" s="318">
        <f t="shared" ref="K32:K37" si="3">(E16-K16)</f>
        <v>20.58</v>
      </c>
      <c r="L32" s="257"/>
      <c r="M32" s="257"/>
    </row>
    <row r="33" spans="1:13" x14ac:dyDescent="0.2">
      <c r="A33" s="129"/>
      <c r="B33" s="129"/>
      <c r="C33" s="129"/>
      <c r="D33" s="129"/>
      <c r="E33" s="129"/>
      <c r="F33" s="129"/>
      <c r="G33" s="320"/>
      <c r="H33" s="4">
        <v>7</v>
      </c>
      <c r="I33" s="414" t="s">
        <v>73</v>
      </c>
      <c r="J33" s="415"/>
      <c r="K33" s="318">
        <f t="shared" si="3"/>
        <v>7.5</v>
      </c>
      <c r="L33" s="257"/>
      <c r="M33" s="257"/>
    </row>
    <row r="34" spans="1:13" x14ac:dyDescent="0.2">
      <c r="A34" s="129"/>
      <c r="B34" s="129"/>
      <c r="C34" s="129"/>
      <c r="D34" s="129"/>
      <c r="E34" s="129"/>
      <c r="F34" s="129"/>
      <c r="G34" s="320"/>
      <c r="H34" s="4">
        <v>8</v>
      </c>
      <c r="I34" s="414" t="s">
        <v>106</v>
      </c>
      <c r="J34" s="415"/>
      <c r="K34" s="318">
        <f t="shared" si="3"/>
        <v>53723.12</v>
      </c>
      <c r="L34" s="257"/>
      <c r="M34" s="257"/>
    </row>
    <row r="35" spans="1:13" x14ac:dyDescent="0.2">
      <c r="A35" s="129"/>
      <c r="B35" s="129"/>
      <c r="C35" s="129"/>
      <c r="D35" s="129"/>
      <c r="E35" s="129"/>
      <c r="F35" s="129"/>
      <c r="G35" s="320"/>
      <c r="H35" s="4">
        <v>9</v>
      </c>
      <c r="I35" s="409" t="s">
        <v>117</v>
      </c>
      <c r="J35" s="410"/>
      <c r="K35" s="318">
        <f t="shared" si="3"/>
        <v>32</v>
      </c>
      <c r="L35" s="257"/>
      <c r="M35" s="257"/>
    </row>
    <row r="36" spans="1:13" x14ac:dyDescent="0.2">
      <c r="A36" s="129"/>
      <c r="B36" s="129"/>
      <c r="C36" s="129"/>
      <c r="D36" s="129"/>
      <c r="E36" s="129"/>
      <c r="F36" s="129"/>
      <c r="G36" s="320"/>
      <c r="H36" s="4">
        <v>10</v>
      </c>
      <c r="I36" s="416" t="s">
        <v>72</v>
      </c>
      <c r="J36" s="417"/>
      <c r="K36" s="318">
        <f t="shared" si="3"/>
        <v>5</v>
      </c>
      <c r="L36" s="257"/>
      <c r="M36" s="257"/>
    </row>
    <row r="37" spans="1:13" x14ac:dyDescent="0.2">
      <c r="A37" s="129"/>
      <c r="B37" s="129"/>
      <c r="C37" s="129"/>
      <c r="D37" s="129"/>
      <c r="E37" s="129"/>
      <c r="F37" s="129"/>
      <c r="G37" s="320"/>
      <c r="H37" s="4">
        <v>11</v>
      </c>
      <c r="I37" s="409" t="s">
        <v>114</v>
      </c>
      <c r="J37" s="410"/>
      <c r="K37" s="318">
        <f t="shared" si="3"/>
        <v>30</v>
      </c>
      <c r="L37" s="257"/>
      <c r="M37" s="257"/>
    </row>
  </sheetData>
  <sheetProtection sheet="1" objects="1" scenarios="1"/>
  <mergeCells count="19">
    <mergeCell ref="H24:M24"/>
    <mergeCell ref="A8:G8"/>
    <mergeCell ref="H10:J10"/>
    <mergeCell ref="H11:J11"/>
    <mergeCell ref="H13:J13"/>
    <mergeCell ref="H15:J15"/>
    <mergeCell ref="I25:J25"/>
    <mergeCell ref="I26:J26"/>
    <mergeCell ref="I27:J27"/>
    <mergeCell ref="I28:J28"/>
    <mergeCell ref="I29:J29"/>
    <mergeCell ref="I37:J37"/>
    <mergeCell ref="H30:K30"/>
    <mergeCell ref="I32:J32"/>
    <mergeCell ref="I33:J33"/>
    <mergeCell ref="I34:J34"/>
    <mergeCell ref="I35:J35"/>
    <mergeCell ref="I36:J36"/>
    <mergeCell ref="I31:J31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C0000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H8" sqref="H8"/>
    </sheetView>
  </sheetViews>
  <sheetFormatPr defaultColWidth="16.85546875" defaultRowHeight="12.75" x14ac:dyDescent="0.2"/>
  <cols>
    <col min="1" max="1" width="4.7109375" customWidth="1"/>
    <col min="2" max="2" width="10.7109375" customWidth="1"/>
    <col min="3" max="3" width="42.42578125" customWidth="1"/>
    <col min="4" max="4" width="10.7109375" style="6" customWidth="1"/>
    <col min="5" max="5" width="10.7109375" customWidth="1"/>
    <col min="6" max="6" width="10.7109375" style="1" customWidth="1"/>
    <col min="7" max="7" width="10.7109375" customWidth="1"/>
    <col min="8" max="8" width="10.7109375" style="6" customWidth="1"/>
    <col min="9" max="9" width="10.7109375" customWidth="1"/>
    <col min="10" max="10" width="11.42578125" customWidth="1"/>
    <col min="11" max="11" width="16.140625" customWidth="1"/>
    <col min="12" max="12" width="2.42578125" style="61" customWidth="1"/>
    <col min="13" max="13" width="10.7109375" customWidth="1"/>
    <col min="14" max="14" width="5.7109375" customWidth="1"/>
    <col min="15" max="15" width="13.7109375" customWidth="1"/>
    <col min="17" max="17" width="14.7109375" style="12" customWidth="1"/>
    <col min="18" max="18" width="17.85546875" bestFit="1" customWidth="1"/>
    <col min="19" max="19" width="29.7109375" customWidth="1"/>
    <col min="20" max="20" width="20.140625" bestFit="1" customWidth="1"/>
    <col min="21" max="21" width="11.42578125" customWidth="1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2</v>
      </c>
      <c r="O2" s="387"/>
      <c r="P2" s="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4</v>
      </c>
      <c r="O3" s="388"/>
      <c r="P3" s="8"/>
      <c r="Q3" s="165" t="s">
        <v>90</v>
      </c>
      <c r="R3" s="166"/>
      <c r="S3" s="194" t="s">
        <v>91</v>
      </c>
      <c r="T3" s="157" t="s">
        <v>44</v>
      </c>
      <c r="U3" s="389">
        <f>(U1-U2)</f>
        <v>10</v>
      </c>
      <c r="V3" s="390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6</v>
      </c>
      <c r="O4" s="373"/>
      <c r="P4" s="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6</v>
      </c>
      <c r="O5" s="372"/>
      <c r="P5" s="8"/>
      <c r="Q5" s="165" t="s">
        <v>93</v>
      </c>
      <c r="R5" s="166"/>
      <c r="S5" s="194" t="s">
        <v>169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tr">
        <f>(K16)</f>
        <v>18.000-0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225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224">
        <v>43861</v>
      </c>
      <c r="C8" s="176" t="s">
        <v>17</v>
      </c>
      <c r="D8" s="226"/>
      <c r="E8" s="227"/>
      <c r="F8" s="227"/>
      <c r="G8" s="226"/>
      <c r="H8" s="171">
        <v>1</v>
      </c>
      <c r="I8" s="174">
        <v>2</v>
      </c>
      <c r="J8" s="154"/>
      <c r="K8" s="154"/>
      <c r="L8" s="83"/>
      <c r="M8" s="39" t="s">
        <v>12</v>
      </c>
      <c r="N8" s="367">
        <f>(H53+I53)</f>
        <v>3</v>
      </c>
      <c r="O8" s="367"/>
      <c r="P8" s="8"/>
      <c r="Q8" s="157" t="s">
        <v>95</v>
      </c>
      <c r="R8" s="193" t="s">
        <v>50</v>
      </c>
      <c r="S8" s="200"/>
      <c r="T8" s="160"/>
      <c r="U8" s="160"/>
      <c r="V8" s="160"/>
      <c r="W8" s="160"/>
      <c r="X8" s="161"/>
    </row>
    <row r="9" spans="1:24" ht="13.5" x14ac:dyDescent="0.25">
      <c r="A9" s="222">
        <v>2</v>
      </c>
      <c r="B9" s="224">
        <v>43889</v>
      </c>
      <c r="C9" s="176" t="s">
        <v>17</v>
      </c>
      <c r="D9" s="339"/>
      <c r="E9" s="339"/>
      <c r="F9" s="339"/>
      <c r="G9" s="340"/>
      <c r="H9" s="223"/>
      <c r="I9" s="179"/>
      <c r="J9" s="154"/>
      <c r="K9" s="154"/>
      <c r="L9" s="83"/>
      <c r="M9" s="39" t="s">
        <v>14</v>
      </c>
      <c r="N9" s="373">
        <f>(H53)</f>
        <v>1</v>
      </c>
      <c r="O9" s="373"/>
      <c r="P9" s="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222">
        <v>3</v>
      </c>
      <c r="B10" s="224">
        <v>43921</v>
      </c>
      <c r="C10" s="176" t="s">
        <v>17</v>
      </c>
      <c r="D10" s="339"/>
      <c r="E10" s="339"/>
      <c r="F10" s="339"/>
      <c r="G10" s="340"/>
      <c r="H10" s="223"/>
      <c r="I10" s="179"/>
      <c r="J10" s="154"/>
      <c r="K10" s="154"/>
      <c r="L10" s="83"/>
      <c r="M10" s="39" t="s">
        <v>15</v>
      </c>
      <c r="N10" s="373">
        <f>(I53)</f>
        <v>2</v>
      </c>
      <c r="O10" s="373"/>
      <c r="P10" s="8"/>
      <c r="Q10" s="189">
        <v>43831</v>
      </c>
      <c r="R10" s="338" t="s">
        <v>142</v>
      </c>
      <c r="S10" s="190" t="s">
        <v>143</v>
      </c>
      <c r="T10" s="190" t="s">
        <v>15</v>
      </c>
      <c r="U10" s="190"/>
      <c r="V10" s="191">
        <v>10</v>
      </c>
      <c r="W10" s="192">
        <v>0</v>
      </c>
      <c r="X10" s="197">
        <f>(V10-W10)</f>
        <v>10</v>
      </c>
    </row>
    <row r="11" spans="1:24" ht="14.25" thickBot="1" x14ac:dyDescent="0.3">
      <c r="A11" s="222">
        <v>4</v>
      </c>
      <c r="B11" s="224">
        <v>43951</v>
      </c>
      <c r="C11" s="176" t="s">
        <v>17</v>
      </c>
      <c r="D11" s="339"/>
      <c r="E11" s="339"/>
      <c r="F11" s="339"/>
      <c r="G11" s="340"/>
      <c r="H11" s="223"/>
      <c r="I11" s="179"/>
      <c r="J11" s="155"/>
      <c r="K11" s="155"/>
      <c r="L11" s="83"/>
      <c r="M11" s="43" t="s">
        <v>16</v>
      </c>
      <c r="N11" s="372">
        <f>(N9+N10)</f>
        <v>3</v>
      </c>
      <c r="O11" s="372"/>
      <c r="P11" s="8"/>
      <c r="Q11" s="189"/>
      <c r="R11" s="338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222">
        <v>5</v>
      </c>
      <c r="B12" s="224">
        <v>43982</v>
      </c>
      <c r="C12" s="176" t="s">
        <v>17</v>
      </c>
      <c r="D12" s="341"/>
      <c r="E12" s="341"/>
      <c r="F12" s="341"/>
      <c r="G12" s="342"/>
      <c r="H12" s="223"/>
      <c r="I12" s="181"/>
      <c r="J12" s="57" t="s">
        <v>39</v>
      </c>
      <c r="K12" s="65"/>
      <c r="L12" s="83"/>
      <c r="M12" s="14"/>
      <c r="N12" s="14"/>
      <c r="O12" s="14"/>
      <c r="P12" s="8"/>
      <c r="Q12" s="189"/>
      <c r="R12" s="338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224">
        <v>44012</v>
      </c>
      <c r="C13" s="176" t="s">
        <v>17</v>
      </c>
      <c r="D13" s="229"/>
      <c r="E13" s="228"/>
      <c r="F13" s="228"/>
      <c r="G13" s="229"/>
      <c r="H13" s="178"/>
      <c r="I13" s="181"/>
      <c r="J13" s="58" t="s">
        <v>14</v>
      </c>
      <c r="K13" s="186">
        <v>2</v>
      </c>
      <c r="L13" s="83"/>
      <c r="M13" s="359" t="s">
        <v>18</v>
      </c>
      <c r="N13" s="360"/>
      <c r="O13" s="361"/>
      <c r="P13" s="8"/>
      <c r="Q13" s="189"/>
      <c r="R13" s="338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224">
        <v>44043</v>
      </c>
      <c r="C14" s="176" t="s">
        <v>17</v>
      </c>
      <c r="D14" s="231"/>
      <c r="E14" s="230"/>
      <c r="F14" s="230"/>
      <c r="G14" s="231"/>
      <c r="H14" s="178"/>
      <c r="I14" s="181"/>
      <c r="J14" s="59" t="s">
        <v>15</v>
      </c>
      <c r="K14" s="187">
        <v>2</v>
      </c>
      <c r="L14" s="83"/>
      <c r="M14" s="69" t="s">
        <v>14</v>
      </c>
      <c r="N14" s="368">
        <f>(K19-F53)</f>
        <v>3.5</v>
      </c>
      <c r="O14" s="369"/>
      <c r="P14" s="8"/>
      <c r="Q14" s="189"/>
      <c r="R14" s="338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224">
        <v>44074</v>
      </c>
      <c r="C15" s="176" t="s">
        <v>17</v>
      </c>
      <c r="D15" s="231"/>
      <c r="E15" s="230"/>
      <c r="F15" s="230"/>
      <c r="G15" s="231"/>
      <c r="H15" s="178"/>
      <c r="I15" s="182"/>
      <c r="J15" s="170" t="s">
        <v>12</v>
      </c>
      <c r="K15" s="150">
        <f>(K13+K14)</f>
        <v>4</v>
      </c>
      <c r="L15" s="83"/>
      <c r="M15" s="69" t="s">
        <v>15</v>
      </c>
      <c r="N15" s="370">
        <f>(K20-G53)</f>
        <v>5.25</v>
      </c>
      <c r="O15" s="371"/>
      <c r="P15" s="8"/>
      <c r="Q15" s="189"/>
      <c r="R15" s="338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224">
        <v>44104</v>
      </c>
      <c r="C16" s="176" t="s">
        <v>17</v>
      </c>
      <c r="D16" s="231"/>
      <c r="E16" s="230"/>
      <c r="F16" s="230"/>
      <c r="G16" s="231"/>
      <c r="H16" s="178"/>
      <c r="I16" s="181"/>
      <c r="J16" s="58" t="s">
        <v>13</v>
      </c>
      <c r="K16" s="198" t="s">
        <v>162</v>
      </c>
      <c r="L16" s="83"/>
      <c r="M16" s="70" t="s">
        <v>12</v>
      </c>
      <c r="N16" s="363">
        <f>SUM(N14:N15)</f>
        <v>8.75</v>
      </c>
      <c r="O16" s="364"/>
      <c r="P16" s="8"/>
      <c r="Q16" s="189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224">
        <v>44135</v>
      </c>
      <c r="C17" s="176" t="s">
        <v>17</v>
      </c>
      <c r="D17" s="231"/>
      <c r="E17" s="230"/>
      <c r="F17" s="230"/>
      <c r="G17" s="231"/>
      <c r="H17" s="178"/>
      <c r="I17" s="181"/>
      <c r="J17" s="44"/>
      <c r="K17" s="66"/>
      <c r="L17" s="83"/>
      <c r="M17" s="14"/>
      <c r="N17" s="14"/>
      <c r="O17" s="14"/>
      <c r="P17" s="8"/>
      <c r="Q17" s="189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224">
        <v>44165</v>
      </c>
      <c r="C18" s="176" t="s">
        <v>17</v>
      </c>
      <c r="D18" s="231"/>
      <c r="E18" s="230"/>
      <c r="F18" s="230"/>
      <c r="G18" s="231"/>
      <c r="H18" s="178"/>
      <c r="I18" s="183"/>
      <c r="J18" s="86" t="s">
        <v>45</v>
      </c>
      <c r="K18" s="87"/>
      <c r="L18" s="83"/>
      <c r="M18" s="14"/>
      <c r="N18" s="14"/>
      <c r="O18" s="14"/>
      <c r="P18" s="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38">
        <v>44196</v>
      </c>
      <c r="C19" s="239" t="s">
        <v>17</v>
      </c>
      <c r="D19" s="240"/>
      <c r="E19" s="241"/>
      <c r="F19" s="241"/>
      <c r="G19" s="240"/>
      <c r="H19" s="242"/>
      <c r="I19" s="243"/>
      <c r="J19" s="85" t="s">
        <v>14</v>
      </c>
      <c r="K19" s="71">
        <f>(N2+K13)</f>
        <v>4</v>
      </c>
      <c r="L19" s="83"/>
      <c r="M19" s="359" t="s">
        <v>42</v>
      </c>
      <c r="N19" s="360"/>
      <c r="O19" s="361"/>
      <c r="P19" s="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1</v>
      </c>
      <c r="E20" s="173">
        <v>2</v>
      </c>
      <c r="F20" s="173">
        <v>0.5</v>
      </c>
      <c r="G20" s="171">
        <v>0.75</v>
      </c>
      <c r="H20" s="171"/>
      <c r="I20" s="236"/>
      <c r="J20" s="72" t="s">
        <v>15</v>
      </c>
      <c r="K20" s="73">
        <f>(N3+K14)</f>
        <v>6</v>
      </c>
      <c r="L20" s="83"/>
      <c r="M20" s="69" t="s">
        <v>43</v>
      </c>
      <c r="N20" s="53"/>
      <c r="O20" s="188">
        <v>2</v>
      </c>
      <c r="P20" s="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10</v>
      </c>
      <c r="L21" s="83"/>
      <c r="M21" s="76" t="s">
        <v>14</v>
      </c>
      <c r="N21" s="54"/>
      <c r="O21" s="77">
        <f>(O20*3.5%)</f>
        <v>7.0000000000000007E-2</v>
      </c>
      <c r="P21" s="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10</v>
      </c>
      <c r="L22" s="83"/>
      <c r="M22" s="78" t="s">
        <v>15</v>
      </c>
      <c r="N22" s="55"/>
      <c r="O22" s="79">
        <f>(O20*96.5%)</f>
        <v>1.93</v>
      </c>
      <c r="P22" s="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s="2" customFormat="1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2</v>
      </c>
      <c r="P23" s="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s="6" customFormat="1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11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s="6" customFormat="1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11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10</v>
      </c>
      <c r="K28" s="350"/>
      <c r="L28" s="83"/>
      <c r="M28" s="14"/>
      <c r="N28" s="14"/>
      <c r="O28" s="14"/>
      <c r="P28" s="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1.25</v>
      </c>
      <c r="K31" s="354"/>
      <c r="L31" s="83"/>
      <c r="M31" s="14"/>
      <c r="N31" s="14"/>
      <c r="O31" s="14"/>
      <c r="P31" s="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8.75</v>
      </c>
      <c r="K34" s="350"/>
      <c r="L34" s="83"/>
      <c r="M34" s="14"/>
      <c r="N34" s="14"/>
      <c r="O34" s="14"/>
      <c r="P34" s="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s="6" customFormat="1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s="6" customFormat="1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s="6" customFormat="1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s="6" customFormat="1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s="6" customFormat="1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s="6" customFormat="1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s="6" customFormat="1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s="6" customFormat="1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s="6" customFormat="1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s="6" customFormat="1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s="6" customFormat="1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s="6" customFormat="1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</v>
      </c>
      <c r="E53" s="46">
        <f>SUM(E8:E52)</f>
        <v>2</v>
      </c>
      <c r="F53" s="46">
        <f>SUM(F8:F52)</f>
        <v>0.5</v>
      </c>
      <c r="G53" s="47">
        <f>SUM(G8:G52)</f>
        <v>0.75</v>
      </c>
      <c r="H53" s="47">
        <f>SUM(H8:H52)</f>
        <v>1</v>
      </c>
      <c r="I53" s="52">
        <f>SUM(I8:I52)</f>
        <v>2</v>
      </c>
      <c r="J53" s="67"/>
      <c r="K53" s="68"/>
      <c r="L53" s="83"/>
      <c r="M53" s="14"/>
      <c r="N53" s="14"/>
      <c r="O53" s="14"/>
      <c r="P53" s="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8"/>
      <c r="B54" s="8"/>
      <c r="C54" s="8"/>
      <c r="D54" s="38"/>
      <c r="E54" s="8"/>
      <c r="F54" s="8"/>
      <c r="G54" s="8"/>
      <c r="H54" s="38"/>
      <c r="I54" s="56"/>
      <c r="J54" s="311" t="s">
        <v>119</v>
      </c>
      <c r="K54" s="311"/>
      <c r="L54" s="60"/>
      <c r="M54" s="8"/>
      <c r="N54" s="8"/>
      <c r="O54" s="8"/>
      <c r="P54" s="8"/>
      <c r="X54" s="159">
        <f>SUM(X10:X53)</f>
        <v>10</v>
      </c>
    </row>
    <row r="55" spans="1:24" x14ac:dyDescent="0.2">
      <c r="B55" s="429" t="s">
        <v>174</v>
      </c>
      <c r="X55" s="159"/>
    </row>
    <row r="56" spans="1:24" x14ac:dyDescent="0.2">
      <c r="B56" t="s">
        <v>164</v>
      </c>
      <c r="X56" s="159"/>
    </row>
    <row r="57" spans="1:24" x14ac:dyDescent="0.2">
      <c r="B57" t="s">
        <v>165</v>
      </c>
      <c r="X57" s="159"/>
    </row>
    <row r="58" spans="1:24" ht="29.25" customHeight="1" x14ac:dyDescent="0.2">
      <c r="B58" s="346" t="s">
        <v>166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X58" s="159"/>
    </row>
    <row r="59" spans="1:24" x14ac:dyDescent="0.2">
      <c r="B59" t="s">
        <v>167</v>
      </c>
      <c r="X59" s="159"/>
    </row>
    <row r="60" spans="1:24" x14ac:dyDescent="0.2">
      <c r="B60" t="s">
        <v>168</v>
      </c>
      <c r="X60" s="159"/>
    </row>
    <row r="61" spans="1:24" x14ac:dyDescent="0.2">
      <c r="B61" t="s">
        <v>172</v>
      </c>
      <c r="X61" s="159"/>
    </row>
    <row r="62" spans="1:24" x14ac:dyDescent="0.2">
      <c r="B62" t="s">
        <v>173</v>
      </c>
      <c r="X62" s="159"/>
    </row>
    <row r="63" spans="1:24" x14ac:dyDescent="0.2">
      <c r="B63" t="s">
        <v>175</v>
      </c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ortState ref="B8:I51">
    <sortCondition ref="B8"/>
  </sortState>
  <mergeCells count="30">
    <mergeCell ref="Q6:X7"/>
    <mergeCell ref="U1:V1"/>
    <mergeCell ref="U2:V2"/>
    <mergeCell ref="M24:O24"/>
    <mergeCell ref="M19:O19"/>
    <mergeCell ref="M1:O1"/>
    <mergeCell ref="N2:O2"/>
    <mergeCell ref="N3:O3"/>
    <mergeCell ref="N4:O4"/>
    <mergeCell ref="N5:O5"/>
    <mergeCell ref="U3:V3"/>
    <mergeCell ref="D6:E6"/>
    <mergeCell ref="M7:O7"/>
    <mergeCell ref="M13:O13"/>
    <mergeCell ref="H6:I6"/>
    <mergeCell ref="N16:O16"/>
    <mergeCell ref="F6:G6"/>
    <mergeCell ref="N8:O8"/>
    <mergeCell ref="N14:O14"/>
    <mergeCell ref="N15:O15"/>
    <mergeCell ref="N11:O11"/>
    <mergeCell ref="N10:O10"/>
    <mergeCell ref="N9:O9"/>
    <mergeCell ref="B58:O58"/>
    <mergeCell ref="J33:K33"/>
    <mergeCell ref="J34:K35"/>
    <mergeCell ref="J27:K27"/>
    <mergeCell ref="J30:K30"/>
    <mergeCell ref="J28:K29"/>
    <mergeCell ref="J31:K32"/>
  </mergeCells>
  <conditionalFormatting sqref="N5:O5 N11:O11">
    <cfRule type="expression" dxfId="12" priority="4">
      <formula>(N5)</formula>
    </cfRule>
  </conditionalFormatting>
  <conditionalFormatting sqref="N15:O15">
    <cfRule type="cellIs" dxfId="11" priority="2" operator="lessThan">
      <formula>0</formula>
    </cfRule>
  </conditionalFormatting>
  <conditionalFormatting sqref="N14:O14">
    <cfRule type="cellIs" dxfId="10" priority="1" operator="lessThan">
      <formula>0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C27" sqref="C2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6.65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15.18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21.83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21.83</v>
      </c>
      <c r="O5" s="372"/>
      <c r="P5" s="38"/>
      <c r="Q5" s="165" t="s">
        <v>93</v>
      </c>
      <c r="R5" s="166"/>
      <c r="S5" s="194" t="s">
        <v>4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20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5.65</v>
      </c>
      <c r="I8" s="174">
        <v>13.18</v>
      </c>
      <c r="J8" s="154"/>
      <c r="K8" s="154"/>
      <c r="L8" s="83"/>
      <c r="M8" s="39" t="s">
        <v>12</v>
      </c>
      <c r="N8" s="367">
        <f>(H53+I53)</f>
        <v>18.829999999999998</v>
      </c>
      <c r="O8" s="367"/>
      <c r="P8" s="38"/>
      <c r="Q8" s="157" t="s">
        <v>95</v>
      </c>
      <c r="R8" s="193" t="s">
        <v>50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5.65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13.18</v>
      </c>
      <c r="O10" s="373"/>
      <c r="P10" s="38"/>
      <c r="Q10" s="189">
        <v>43831</v>
      </c>
      <c r="R10" s="190" t="s">
        <v>144</v>
      </c>
      <c r="S10" s="190" t="s">
        <v>149</v>
      </c>
      <c r="T10" s="190" t="s">
        <v>14</v>
      </c>
      <c r="U10" s="190"/>
      <c r="V10" s="191">
        <v>10</v>
      </c>
      <c r="W10" s="192"/>
      <c r="X10" s="169">
        <f>(V10-W10)</f>
        <v>10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18.829999999999998</v>
      </c>
      <c r="O11" s="372"/>
      <c r="P11" s="38"/>
      <c r="Q11" s="189"/>
      <c r="R11" s="190"/>
      <c r="S11" s="190"/>
      <c r="T11" s="190"/>
      <c r="U11" s="190"/>
      <c r="V11" s="197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248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1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2</v>
      </c>
      <c r="L14" s="83"/>
      <c r="M14" s="69" t="s">
        <v>14</v>
      </c>
      <c r="N14" s="368">
        <f>(K19-F53)</f>
        <v>7.15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3</v>
      </c>
      <c r="L15" s="83"/>
      <c r="M15" s="69" t="s">
        <v>15</v>
      </c>
      <c r="N15" s="370">
        <f>(K20-G53)</f>
        <v>16.43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162</v>
      </c>
      <c r="L16" s="83"/>
      <c r="M16" s="70" t="s">
        <v>12</v>
      </c>
      <c r="N16" s="363">
        <f>SUM(N14:N15)</f>
        <v>23.58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7.65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1</v>
      </c>
      <c r="E20" s="173">
        <v>2</v>
      </c>
      <c r="F20" s="173">
        <v>0.5</v>
      </c>
      <c r="G20" s="171">
        <v>0.75</v>
      </c>
      <c r="H20" s="171"/>
      <c r="I20" s="236"/>
      <c r="J20" s="72" t="s">
        <v>15</v>
      </c>
      <c r="K20" s="73">
        <f>(N3+K14)</f>
        <v>17.18</v>
      </c>
      <c r="L20" s="83"/>
      <c r="M20" s="69" t="s">
        <v>43</v>
      </c>
      <c r="N20" s="53"/>
      <c r="O20" s="188">
        <v>-8.17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24.83</v>
      </c>
      <c r="L21" s="83"/>
      <c r="M21" s="76" t="s">
        <v>14</v>
      </c>
      <c r="N21" s="54"/>
      <c r="O21" s="77">
        <f>(O20*30%)</f>
        <v>-2.4510000000000001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24.83</v>
      </c>
      <c r="L22" s="83"/>
      <c r="M22" s="78" t="s">
        <v>15</v>
      </c>
      <c r="N22" s="55"/>
      <c r="O22" s="79">
        <f>(O20*70%)</f>
        <v>-5.7189999999999994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-8.17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24.83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1.25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23.58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</v>
      </c>
      <c r="E53" s="46">
        <f>SUM(E8:E52)</f>
        <v>2</v>
      </c>
      <c r="F53" s="46">
        <f>SUM(F8:F52)</f>
        <v>0.5</v>
      </c>
      <c r="G53" s="47">
        <f>SUM(G8:G52)</f>
        <v>0.75</v>
      </c>
      <c r="H53" s="47">
        <f>SUM(H8:H52)</f>
        <v>5.65</v>
      </c>
      <c r="I53" s="52">
        <f>SUM(I8:I52)</f>
        <v>13.18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9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R8" sqref="R8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902.75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3.5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6.5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10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10</v>
      </c>
      <c r="O5" s="372"/>
      <c r="P5" s="38"/>
      <c r="Q5" s="165" t="s">
        <v>93</v>
      </c>
      <c r="R5" s="166"/>
      <c r="S5" s="194" t="s">
        <v>169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20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1.5</v>
      </c>
      <c r="I8" s="174">
        <v>3.5</v>
      </c>
      <c r="J8" s="154"/>
      <c r="K8" s="154"/>
      <c r="L8" s="83"/>
      <c r="M8" s="39" t="s">
        <v>12</v>
      </c>
      <c r="N8" s="367">
        <f>(H53+I53)</f>
        <v>5</v>
      </c>
      <c r="O8" s="367"/>
      <c r="P8" s="38"/>
      <c r="Q8" s="157" t="s">
        <v>95</v>
      </c>
      <c r="R8" s="193" t="s">
        <v>28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>
        <v>0</v>
      </c>
      <c r="I9" s="179">
        <v>0</v>
      </c>
      <c r="J9" s="154"/>
      <c r="K9" s="154"/>
      <c r="L9" s="83"/>
      <c r="M9" s="39" t="s">
        <v>14</v>
      </c>
      <c r="N9" s="373">
        <f>(H53)</f>
        <v>1.5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>
        <v>0</v>
      </c>
      <c r="I10" s="179">
        <v>0</v>
      </c>
      <c r="J10" s="154"/>
      <c r="K10" s="154"/>
      <c r="L10" s="83"/>
      <c r="M10" s="39" t="s">
        <v>15</v>
      </c>
      <c r="N10" s="373">
        <f>(I53)</f>
        <v>3.5</v>
      </c>
      <c r="O10" s="373"/>
      <c r="P10" s="38"/>
      <c r="Q10" s="189">
        <v>43831</v>
      </c>
      <c r="R10" s="190" t="s">
        <v>147</v>
      </c>
      <c r="S10" s="190" t="s">
        <v>146</v>
      </c>
      <c r="T10" s="190" t="s">
        <v>14</v>
      </c>
      <c r="U10" s="190"/>
      <c r="V10" s="191">
        <v>902.75</v>
      </c>
      <c r="W10" s="192"/>
      <c r="X10" s="169">
        <f>(V10-W10)</f>
        <v>902.75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>
        <v>0</v>
      </c>
      <c r="I11" s="179">
        <v>0</v>
      </c>
      <c r="J11" s="155"/>
      <c r="K11" s="155"/>
      <c r="L11" s="83"/>
      <c r="M11" s="43" t="s">
        <v>16</v>
      </c>
      <c r="N11" s="372">
        <f>(N9+N10)</f>
        <v>5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>
        <v>0</v>
      </c>
      <c r="I12" s="181">
        <v>0</v>
      </c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5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8</v>
      </c>
      <c r="L14" s="83"/>
      <c r="M14" s="69" t="s">
        <v>14</v>
      </c>
      <c r="N14" s="368">
        <f>(K19-F53)</f>
        <v>7.5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13</v>
      </c>
      <c r="L15" s="83"/>
      <c r="M15" s="69" t="s">
        <v>15</v>
      </c>
      <c r="N15" s="370">
        <f>(K20-G53)</f>
        <v>13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163</v>
      </c>
      <c r="L16" s="83"/>
      <c r="M16" s="70" t="s">
        <v>12</v>
      </c>
      <c r="N16" s="363">
        <f>SUM(N14:N15)</f>
        <v>20.5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46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8.5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247">
        <v>13</v>
      </c>
      <c r="B20" s="234">
        <v>43831</v>
      </c>
      <c r="C20" s="235" t="s">
        <v>161</v>
      </c>
      <c r="D20" s="171">
        <v>2</v>
      </c>
      <c r="E20" s="173">
        <v>3</v>
      </c>
      <c r="F20" s="173">
        <v>1</v>
      </c>
      <c r="G20" s="171">
        <v>1.5</v>
      </c>
      <c r="H20" s="171"/>
      <c r="I20" s="236"/>
      <c r="J20" s="72" t="s">
        <v>15</v>
      </c>
      <c r="K20" s="73">
        <f>(N3+K14)</f>
        <v>14.5</v>
      </c>
      <c r="L20" s="83"/>
      <c r="M20" s="69" t="s">
        <v>43</v>
      </c>
      <c r="N20" s="53"/>
      <c r="O20" s="188">
        <v>5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23</v>
      </c>
      <c r="L21" s="83"/>
      <c r="M21" s="76" t="s">
        <v>14</v>
      </c>
      <c r="N21" s="54"/>
      <c r="O21" s="77">
        <f>(O20*30%)</f>
        <v>1.5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23</v>
      </c>
      <c r="L22" s="83"/>
      <c r="M22" s="78" t="s">
        <v>15</v>
      </c>
      <c r="N22" s="55"/>
      <c r="O22" s="79">
        <f>(O20*70%)</f>
        <v>3.5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5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23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2.5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20.5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2</v>
      </c>
      <c r="E53" s="46">
        <f>SUM(E8:E52)</f>
        <v>3</v>
      </c>
      <c r="F53" s="46">
        <f>SUM(F8:F52)</f>
        <v>1</v>
      </c>
      <c r="G53" s="47">
        <f>SUM(G8:G52)</f>
        <v>1.5</v>
      </c>
      <c r="H53" s="47">
        <f>SUM(H8:H52)</f>
        <v>1.5</v>
      </c>
      <c r="I53" s="52">
        <f>SUM(I8:I52)</f>
        <v>3.5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8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R9" sqref="R9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12.1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19.899999999999999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32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32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tr">
        <f>(K16)</f>
        <v>18000-0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2.1</v>
      </c>
      <c r="I8" s="174">
        <v>4.9000000000000004</v>
      </c>
      <c r="J8" s="154"/>
      <c r="K8" s="154"/>
      <c r="L8" s="83"/>
      <c r="M8" s="39" t="s">
        <v>12</v>
      </c>
      <c r="N8" s="367">
        <f>(H53+I53)</f>
        <v>7</v>
      </c>
      <c r="O8" s="367"/>
      <c r="P8" s="38"/>
      <c r="Q8" s="157" t="s">
        <v>95</v>
      </c>
      <c r="R8" s="193" t="s">
        <v>37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2.1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4.9000000000000004</v>
      </c>
      <c r="O10" s="373"/>
      <c r="P10" s="38"/>
      <c r="Q10" s="189">
        <v>43831</v>
      </c>
      <c r="R10" s="190" t="s">
        <v>144</v>
      </c>
      <c r="S10" s="190" t="s">
        <v>145</v>
      </c>
      <c r="T10" s="190" t="s">
        <v>15</v>
      </c>
      <c r="U10" s="190"/>
      <c r="V10" s="191">
        <v>10</v>
      </c>
      <c r="W10" s="192"/>
      <c r="X10" s="169">
        <f>(V10-W10)</f>
        <v>10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7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5</v>
      </c>
      <c r="L13" s="83"/>
      <c r="M13" s="359" t="s">
        <v>18</v>
      </c>
      <c r="N13" s="360"/>
      <c r="O13" s="361"/>
      <c r="P13" s="38"/>
      <c r="Q13" s="189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10</v>
      </c>
      <c r="L14" s="83"/>
      <c r="M14" s="69" t="s">
        <v>14</v>
      </c>
      <c r="N14" s="368">
        <f>(K19-F53)</f>
        <v>17.100000000000001</v>
      </c>
      <c r="O14" s="369"/>
      <c r="P14" s="38"/>
      <c r="Q14" s="189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15</v>
      </c>
      <c r="L15" s="83"/>
      <c r="M15" s="69" t="s">
        <v>15</v>
      </c>
      <c r="N15" s="370">
        <f>(K20-G53)</f>
        <v>29.9</v>
      </c>
      <c r="O15" s="371"/>
      <c r="P15" s="38"/>
      <c r="Q15" s="189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163</v>
      </c>
      <c r="L16" s="83"/>
      <c r="M16" s="70" t="s">
        <v>12</v>
      </c>
      <c r="N16" s="363">
        <f>SUM(N14:N15)</f>
        <v>47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17.100000000000001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111</v>
      </c>
      <c r="D20" s="171">
        <v>10</v>
      </c>
      <c r="E20" s="173">
        <v>15</v>
      </c>
      <c r="F20" s="173"/>
      <c r="G20" s="171"/>
      <c r="H20" s="171"/>
      <c r="I20" s="236"/>
      <c r="J20" s="72" t="s">
        <v>15</v>
      </c>
      <c r="K20" s="73">
        <f>(N3+K14)</f>
        <v>29.9</v>
      </c>
      <c r="L20" s="83"/>
      <c r="M20" s="69" t="s">
        <v>43</v>
      </c>
      <c r="N20" s="53"/>
      <c r="O20" s="188">
        <v>7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47</v>
      </c>
      <c r="L21" s="83"/>
      <c r="M21" s="76" t="s">
        <v>14</v>
      </c>
      <c r="N21" s="54"/>
      <c r="O21" s="77">
        <f>(O20*30%)</f>
        <v>2.1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47</v>
      </c>
      <c r="L22" s="83"/>
      <c r="M22" s="78" t="s">
        <v>15</v>
      </c>
      <c r="N22" s="55"/>
      <c r="O22" s="79">
        <f>(O20*70%)</f>
        <v>4.8999999999999995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7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47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0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47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10</v>
      </c>
      <c r="E53" s="46">
        <f>SUM(E8:E52)</f>
        <v>15</v>
      </c>
      <c r="F53" s="46">
        <f>SUM(F8:F52)</f>
        <v>0</v>
      </c>
      <c r="G53" s="47">
        <f>SUM(G8:G52)</f>
        <v>0</v>
      </c>
      <c r="H53" s="47">
        <f>SUM(H8:H52)</f>
        <v>2.1</v>
      </c>
      <c r="I53" s="52">
        <f>SUM(I8:I52)</f>
        <v>4.9000000000000004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7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Q6" sqref="Q6:X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16583.62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1.5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3.5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5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5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34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91" t="s">
        <v>94</v>
      </c>
      <c r="R6" s="392"/>
      <c r="S6" s="392"/>
      <c r="T6" s="392"/>
      <c r="U6" s="392"/>
      <c r="V6" s="392"/>
      <c r="W6" s="392"/>
      <c r="X6" s="393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94"/>
      <c r="R7" s="395"/>
      <c r="S7" s="395"/>
      <c r="T7" s="395"/>
      <c r="U7" s="395"/>
      <c r="V7" s="395"/>
      <c r="W7" s="395"/>
      <c r="X7" s="396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1.5</v>
      </c>
      <c r="I8" s="174">
        <v>3.5</v>
      </c>
      <c r="J8" s="154"/>
      <c r="K8" s="154"/>
      <c r="L8" s="83"/>
      <c r="M8" s="39" t="s">
        <v>12</v>
      </c>
      <c r="N8" s="367">
        <f>(H53+I53)</f>
        <v>5</v>
      </c>
      <c r="O8" s="367"/>
      <c r="P8" s="38"/>
      <c r="Q8" s="157" t="s">
        <v>95</v>
      </c>
      <c r="R8" s="193" t="s">
        <v>38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1.5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3.5</v>
      </c>
      <c r="O10" s="373"/>
      <c r="P10" s="38"/>
      <c r="Q10" s="189"/>
      <c r="R10" s="190"/>
      <c r="S10" s="190"/>
      <c r="T10" s="190" t="s">
        <v>14</v>
      </c>
      <c r="U10" s="190"/>
      <c r="V10" s="191">
        <v>4085.45</v>
      </c>
      <c r="W10" s="192"/>
      <c r="X10" s="197">
        <f>(V10-W10)</f>
        <v>4085.45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5</v>
      </c>
      <c r="O11" s="372"/>
      <c r="P11" s="38"/>
      <c r="Q11" s="189"/>
      <c r="R11" s="190"/>
      <c r="S11" s="190"/>
      <c r="T11" s="190" t="s">
        <v>15</v>
      </c>
      <c r="U11" s="190"/>
      <c r="V11" s="191">
        <v>12498.17</v>
      </c>
      <c r="W11" s="192"/>
      <c r="X11" s="197">
        <f t="shared" ref="X11:X53" si="0">(V11-W11)</f>
        <v>12498.17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97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5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97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8</v>
      </c>
      <c r="L14" s="83"/>
      <c r="M14" s="69" t="s">
        <v>14</v>
      </c>
      <c r="N14" s="368">
        <f>(K19-F53)</f>
        <v>6.5</v>
      </c>
      <c r="O14" s="369"/>
      <c r="P14" s="38"/>
      <c r="Q14" s="190"/>
      <c r="R14" s="190"/>
      <c r="S14" s="190"/>
      <c r="T14" s="190"/>
      <c r="U14" s="190"/>
      <c r="V14" s="191"/>
      <c r="W14" s="192"/>
      <c r="X14" s="197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13</v>
      </c>
      <c r="L15" s="83"/>
      <c r="M15" s="69" t="s">
        <v>15</v>
      </c>
      <c r="N15" s="370">
        <f>(K20-G53)</f>
        <v>11.5</v>
      </c>
      <c r="O15" s="371"/>
      <c r="P15" s="38"/>
      <c r="Q15" s="190"/>
      <c r="R15" s="190"/>
      <c r="S15" s="190"/>
      <c r="T15" s="190"/>
      <c r="U15" s="190"/>
      <c r="V15" s="191"/>
      <c r="W15" s="192"/>
      <c r="X15" s="197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tr">
        <f>(B6)</f>
        <v>22.629-7</v>
      </c>
      <c r="L16" s="83"/>
      <c r="M16" s="70" t="s">
        <v>12</v>
      </c>
      <c r="N16" s="363">
        <f>SUM(N14:N15)</f>
        <v>18</v>
      </c>
      <c r="O16" s="364"/>
      <c r="P16" s="38"/>
      <c r="Q16" s="190"/>
      <c r="R16" s="190"/>
      <c r="S16" s="190"/>
      <c r="T16" s="190"/>
      <c r="U16" s="190"/>
      <c r="V16" s="191"/>
      <c r="W16" s="192"/>
      <c r="X16" s="197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97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97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6.5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97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/>
      <c r="E20" s="173"/>
      <c r="F20" s="173"/>
      <c r="G20" s="171"/>
      <c r="H20" s="171"/>
      <c r="I20" s="236"/>
      <c r="J20" s="72" t="s">
        <v>15</v>
      </c>
      <c r="K20" s="73">
        <f>(N3+K14)</f>
        <v>11.5</v>
      </c>
      <c r="L20" s="83"/>
      <c r="M20" s="69" t="s">
        <v>43</v>
      </c>
      <c r="N20" s="53"/>
      <c r="O20" s="188">
        <v>5</v>
      </c>
      <c r="P20" s="38"/>
      <c r="Q20" s="190"/>
      <c r="R20" s="190"/>
      <c r="S20" s="190"/>
      <c r="T20" s="190"/>
      <c r="U20" s="190"/>
      <c r="V20" s="191"/>
      <c r="W20" s="192"/>
      <c r="X20" s="197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18</v>
      </c>
      <c r="L21" s="83"/>
      <c r="M21" s="76" t="s">
        <v>14</v>
      </c>
      <c r="N21" s="54"/>
      <c r="O21" s="77">
        <f>(O20*30%)</f>
        <v>1.5</v>
      </c>
      <c r="P21" s="38"/>
      <c r="Q21" s="190"/>
      <c r="R21" s="190"/>
      <c r="S21" s="190"/>
      <c r="T21" s="190"/>
      <c r="U21" s="190"/>
      <c r="V21" s="191"/>
      <c r="W21" s="192"/>
      <c r="X21" s="197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18</v>
      </c>
      <c r="L22" s="83"/>
      <c r="M22" s="78" t="s">
        <v>15</v>
      </c>
      <c r="N22" s="55"/>
      <c r="O22" s="79">
        <f>(O20*70%)</f>
        <v>3.5</v>
      </c>
      <c r="P22" s="38"/>
      <c r="Q22" s="190"/>
      <c r="R22" s="190"/>
      <c r="S22" s="190"/>
      <c r="T22" s="190"/>
      <c r="U22" s="190"/>
      <c r="V22" s="191"/>
      <c r="W22" s="192"/>
      <c r="X22" s="197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5</v>
      </c>
      <c r="P23" s="38"/>
      <c r="Q23" s="190"/>
      <c r="R23" s="190"/>
      <c r="S23" s="190"/>
      <c r="T23" s="190"/>
      <c r="U23" s="190"/>
      <c r="V23" s="191"/>
      <c r="W23" s="192"/>
      <c r="X23" s="197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97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97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97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97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18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97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97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97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0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97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97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97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18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97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97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97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97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97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97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97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97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97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97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97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97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97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97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97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97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97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97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97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0</v>
      </c>
      <c r="E53" s="46">
        <f>SUM(E8:E52)</f>
        <v>0</v>
      </c>
      <c r="F53" s="46">
        <f>SUM(F8:F52)</f>
        <v>0</v>
      </c>
      <c r="G53" s="47">
        <f>SUM(G8:G52)</f>
        <v>0</v>
      </c>
      <c r="H53" s="47">
        <f>SUM(H8:H52)</f>
        <v>1.5</v>
      </c>
      <c r="I53" s="52">
        <f>SUM(I8:I52)</f>
        <v>3.5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97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6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Q6" sqref="Q6:X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3.5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9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6.5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10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10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tr">
        <f>(K16)</f>
        <v>18000-0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430" t="s">
        <v>94</v>
      </c>
      <c r="R6" s="431"/>
      <c r="S6" s="431"/>
      <c r="T6" s="431"/>
      <c r="U6" s="431"/>
      <c r="V6" s="431"/>
      <c r="W6" s="431"/>
      <c r="X6" s="432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433"/>
      <c r="R7" s="434"/>
      <c r="S7" s="434"/>
      <c r="T7" s="434"/>
      <c r="U7" s="434"/>
      <c r="V7" s="434"/>
      <c r="W7" s="434"/>
      <c r="X7" s="435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1.5</v>
      </c>
      <c r="I8" s="174">
        <v>3.5</v>
      </c>
      <c r="J8" s="154"/>
      <c r="K8" s="154"/>
      <c r="L8" s="83"/>
      <c r="M8" s="39" t="s">
        <v>12</v>
      </c>
      <c r="N8" s="367">
        <f>(H53+I53)</f>
        <v>5</v>
      </c>
      <c r="O8" s="367"/>
      <c r="P8" s="38"/>
      <c r="Q8" s="157" t="s">
        <v>95</v>
      </c>
      <c r="R8" s="193" t="s">
        <v>156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1.5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3.5</v>
      </c>
      <c r="O10" s="373"/>
      <c r="P10" s="38"/>
      <c r="Q10" s="189">
        <v>43831</v>
      </c>
      <c r="R10" s="190" t="s">
        <v>148</v>
      </c>
      <c r="S10" s="190" t="s">
        <v>171</v>
      </c>
      <c r="T10" s="190" t="s">
        <v>14</v>
      </c>
      <c r="U10" s="190"/>
      <c r="V10" s="191">
        <v>10</v>
      </c>
      <c r="W10" s="192">
        <v>9</v>
      </c>
      <c r="X10" s="169">
        <f>(V10-W10)</f>
        <v>1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5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10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20</v>
      </c>
      <c r="L14" s="83"/>
      <c r="M14" s="69" t="s">
        <v>14</v>
      </c>
      <c r="N14" s="368">
        <f>(K19-F53)</f>
        <v>11.5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30</v>
      </c>
      <c r="L15" s="83"/>
      <c r="M15" s="69" t="s">
        <v>15</v>
      </c>
      <c r="N15" s="370">
        <f>(K20-G53)</f>
        <v>23.5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163</v>
      </c>
      <c r="L16" s="83"/>
      <c r="M16" s="70" t="s">
        <v>12</v>
      </c>
      <c r="N16" s="363">
        <f>SUM(N14:N15)</f>
        <v>35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13.5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2</v>
      </c>
      <c r="E20" s="173">
        <v>3</v>
      </c>
      <c r="F20" s="173">
        <v>2</v>
      </c>
      <c r="G20" s="171">
        <v>3</v>
      </c>
      <c r="H20" s="171"/>
      <c r="I20" s="236"/>
      <c r="J20" s="72" t="s">
        <v>15</v>
      </c>
      <c r="K20" s="73">
        <f>(N3+K14)</f>
        <v>26.5</v>
      </c>
      <c r="L20" s="83"/>
      <c r="M20" s="69" t="s">
        <v>43</v>
      </c>
      <c r="N20" s="53"/>
      <c r="O20" s="188">
        <v>5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40</v>
      </c>
      <c r="L21" s="83"/>
      <c r="M21" s="76" t="s">
        <v>14</v>
      </c>
      <c r="N21" s="54"/>
      <c r="O21" s="77">
        <f>(O20*30%)</f>
        <v>1.5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40</v>
      </c>
      <c r="L22" s="83"/>
      <c r="M22" s="78" t="s">
        <v>15</v>
      </c>
      <c r="N22" s="55"/>
      <c r="O22" s="79">
        <f>(O20*70%)</f>
        <v>3.5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5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40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5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35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2</v>
      </c>
      <c r="E53" s="46">
        <f>SUM(E8:E52)</f>
        <v>3</v>
      </c>
      <c r="F53" s="46">
        <f>SUM(F8:F52)</f>
        <v>2</v>
      </c>
      <c r="G53" s="47">
        <f>SUM(G8:G52)</f>
        <v>3</v>
      </c>
      <c r="H53" s="47">
        <f>SUM(H8:H52)</f>
        <v>1.5</v>
      </c>
      <c r="I53" s="52">
        <f>SUM(I8:I52)</f>
        <v>3.5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5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Q6" sqref="Q6:X7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1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12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13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13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tr">
        <f>(K16)</f>
        <v>18000-0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0</v>
      </c>
      <c r="I8" s="174">
        <v>10</v>
      </c>
      <c r="J8" s="154"/>
      <c r="K8" s="154"/>
      <c r="L8" s="83"/>
      <c r="M8" s="39" t="s">
        <v>12</v>
      </c>
      <c r="N8" s="367">
        <f>(H53+I53)</f>
        <v>10</v>
      </c>
      <c r="O8" s="367"/>
      <c r="P8" s="38"/>
      <c r="Q8" s="157" t="s">
        <v>95</v>
      </c>
      <c r="R8" s="193" t="s">
        <v>157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0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10</v>
      </c>
      <c r="O10" s="373"/>
      <c r="P10" s="38"/>
      <c r="Q10" s="189">
        <f ca="1">TODAY()</f>
        <v>44005</v>
      </c>
      <c r="R10" s="190" t="s">
        <v>150</v>
      </c>
      <c r="S10" s="190" t="s">
        <v>151</v>
      </c>
      <c r="T10" s="190" t="s">
        <v>15</v>
      </c>
      <c r="U10" s="190"/>
      <c r="V10" s="191">
        <v>10</v>
      </c>
      <c r="W10" s="192"/>
      <c r="X10" s="169">
        <f t="shared" ref="X10:X53" si="0">(V10-W10)</f>
        <v>10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10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si="0"/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5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7</v>
      </c>
      <c r="L14" s="83"/>
      <c r="M14" s="69" t="s">
        <v>14</v>
      </c>
      <c r="N14" s="368">
        <f>(K19-F53)</f>
        <v>5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12</v>
      </c>
      <c r="L15" s="83"/>
      <c r="M15" s="69" t="s">
        <v>15</v>
      </c>
      <c r="N15" s="370">
        <f>(K20-G53)</f>
        <v>17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">
        <v>163</v>
      </c>
      <c r="L16" s="83"/>
      <c r="M16" s="70" t="s">
        <v>12</v>
      </c>
      <c r="N16" s="363">
        <f>SUM(N14:N15)</f>
        <v>22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6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1</v>
      </c>
      <c r="E20" s="173">
        <v>2</v>
      </c>
      <c r="F20" s="173">
        <v>1</v>
      </c>
      <c r="G20" s="171">
        <v>2</v>
      </c>
      <c r="H20" s="171"/>
      <c r="I20" s="236"/>
      <c r="J20" s="72" t="s">
        <v>15</v>
      </c>
      <c r="K20" s="73">
        <f>(N3+K14)</f>
        <v>19</v>
      </c>
      <c r="L20" s="83"/>
      <c r="M20" s="69" t="s">
        <v>43</v>
      </c>
      <c r="N20" s="53"/>
      <c r="O20" s="188">
        <v>3</v>
      </c>
      <c r="P20" s="38"/>
      <c r="Q20" s="189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25</v>
      </c>
      <c r="L21" s="83"/>
      <c r="M21" s="76" t="s">
        <v>14</v>
      </c>
      <c r="N21" s="54"/>
      <c r="O21" s="77">
        <f>(O20*30%)</f>
        <v>0.89999999999999991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25</v>
      </c>
      <c r="L22" s="83"/>
      <c r="M22" s="78" t="s">
        <v>15</v>
      </c>
      <c r="N22" s="55"/>
      <c r="O22" s="79">
        <f>(O20*70%)</f>
        <v>2.0999999999999996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2.9999999999999996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25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3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22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1</v>
      </c>
      <c r="E53" s="46">
        <f>SUM(E8:E52)</f>
        <v>2</v>
      </c>
      <c r="F53" s="46">
        <f>SUM(F8:F52)</f>
        <v>1</v>
      </c>
      <c r="G53" s="47">
        <f>SUM(G8:G52)</f>
        <v>2</v>
      </c>
      <c r="H53" s="47">
        <f>SUM(H8:H52)</f>
        <v>0</v>
      </c>
      <c r="I53" s="52">
        <f>SUM(I8:I52)</f>
        <v>10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4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</sheetPr>
  <dimension ref="A1:X75"/>
  <sheetViews>
    <sheetView showGridLines="0" workbookViewId="0">
      <pane ySplit="7" topLeftCell="A8" activePane="bottomLeft" state="frozen"/>
      <selection activeCell="J29" sqref="J29:K34"/>
      <selection pane="bottomLeft" activeCell="R8" sqref="R8"/>
    </sheetView>
  </sheetViews>
  <sheetFormatPr defaultColWidth="16.85546875" defaultRowHeight="12.75" x14ac:dyDescent="0.2"/>
  <cols>
    <col min="1" max="1" width="4.7109375" style="6" customWidth="1"/>
    <col min="2" max="2" width="10.7109375" style="6" customWidth="1"/>
    <col min="3" max="3" width="42.42578125" style="6" customWidth="1"/>
    <col min="4" max="9" width="10.7109375" style="6" customWidth="1"/>
    <col min="10" max="10" width="11.42578125" style="6" customWidth="1"/>
    <col min="11" max="11" width="16.140625" style="6" customWidth="1"/>
    <col min="12" max="12" width="2.42578125" style="61" customWidth="1"/>
    <col min="13" max="13" width="10.7109375" style="6" customWidth="1"/>
    <col min="14" max="14" width="5.7109375" style="6" customWidth="1"/>
    <col min="15" max="15" width="13.7109375" style="6" customWidth="1"/>
    <col min="16" max="16" width="16.85546875" style="6"/>
    <col min="17" max="17" width="14.7109375" style="12" customWidth="1"/>
    <col min="18" max="18" width="16.85546875" style="6"/>
    <col min="19" max="19" width="29.7109375" style="6" customWidth="1"/>
    <col min="20" max="20" width="20.140625" style="6" bestFit="1" customWidth="1"/>
    <col min="21" max="21" width="11.42578125" style="6" customWidth="1"/>
    <col min="22" max="16384" width="16.85546875" style="6"/>
  </cols>
  <sheetData>
    <row r="1" spans="1:24" ht="13.5" x14ac:dyDescent="0.25">
      <c r="A1" s="13" t="s">
        <v>0</v>
      </c>
      <c r="B1" s="13"/>
      <c r="C1" s="13"/>
      <c r="D1" s="13"/>
      <c r="E1" s="17" t="s">
        <v>1</v>
      </c>
      <c r="F1" s="17"/>
      <c r="G1" s="17"/>
      <c r="H1" s="17"/>
      <c r="I1" s="17"/>
      <c r="J1" s="17"/>
      <c r="K1" s="62"/>
      <c r="L1" s="83"/>
      <c r="M1" s="359" t="s">
        <v>84</v>
      </c>
      <c r="N1" s="360"/>
      <c r="O1" s="361"/>
      <c r="P1" s="38"/>
      <c r="Q1" s="162" t="s">
        <v>87</v>
      </c>
      <c r="R1" s="163"/>
      <c r="S1" s="163"/>
      <c r="T1" s="168" t="s">
        <v>103</v>
      </c>
      <c r="U1" s="380">
        <f>SUM(V10:V53)</f>
        <v>10</v>
      </c>
      <c r="V1" s="381"/>
      <c r="W1" s="163"/>
      <c r="X1" s="164"/>
    </row>
    <row r="2" spans="1:24" ht="13.5" x14ac:dyDescent="0.25">
      <c r="A2" s="13" t="s">
        <v>2</v>
      </c>
      <c r="B2" s="13"/>
      <c r="C2" s="13"/>
      <c r="D2" s="13"/>
      <c r="E2" s="17" t="s">
        <v>19</v>
      </c>
      <c r="F2" s="17"/>
      <c r="G2" s="17"/>
      <c r="H2" s="17"/>
      <c r="I2" s="17"/>
      <c r="J2" s="17"/>
      <c r="K2" s="62"/>
      <c r="L2" s="83"/>
      <c r="M2" s="39" t="s">
        <v>14</v>
      </c>
      <c r="N2" s="387">
        <f>(D53+H53)</f>
        <v>2</v>
      </c>
      <c r="O2" s="387"/>
      <c r="P2" s="38"/>
      <c r="Q2" s="165" t="s">
        <v>88</v>
      </c>
      <c r="R2" s="166"/>
      <c r="S2" s="194" t="s">
        <v>89</v>
      </c>
      <c r="T2" s="157" t="s">
        <v>104</v>
      </c>
      <c r="U2" s="382">
        <f>SUM(W10:W53)</f>
        <v>0</v>
      </c>
      <c r="V2" s="383"/>
      <c r="W2" s="166"/>
      <c r="X2" s="167"/>
    </row>
    <row r="3" spans="1:24" ht="13.5" x14ac:dyDescent="0.25">
      <c r="A3" s="199" t="s">
        <v>3</v>
      </c>
      <c r="B3" s="199"/>
      <c r="C3" s="199"/>
      <c r="D3" s="13"/>
      <c r="E3" s="18"/>
      <c r="F3" s="18"/>
      <c r="G3" s="18"/>
      <c r="H3" s="18"/>
      <c r="I3" s="18"/>
      <c r="J3" s="18"/>
      <c r="K3" s="63"/>
      <c r="L3" s="83"/>
      <c r="M3" s="39" t="s">
        <v>15</v>
      </c>
      <c r="N3" s="388">
        <f>(E53+I53)</f>
        <v>5</v>
      </c>
      <c r="O3" s="388"/>
      <c r="P3" s="38"/>
      <c r="Q3" s="165" t="s">
        <v>90</v>
      </c>
      <c r="R3" s="166"/>
      <c r="S3" s="194" t="s">
        <v>91</v>
      </c>
      <c r="T3" s="166"/>
      <c r="U3" s="166"/>
      <c r="V3" s="166"/>
      <c r="W3" s="166"/>
      <c r="X3" s="167"/>
    </row>
    <row r="4" spans="1:24" ht="13.5" x14ac:dyDescent="0.25">
      <c r="A4" s="199" t="s">
        <v>4</v>
      </c>
      <c r="B4" s="199"/>
      <c r="C4" s="199"/>
      <c r="D4" s="13"/>
      <c r="E4" s="18"/>
      <c r="F4" s="18"/>
      <c r="G4" s="18"/>
      <c r="H4" s="18"/>
      <c r="I4" s="18"/>
      <c r="J4" s="18"/>
      <c r="K4" s="63"/>
      <c r="L4" s="83"/>
      <c r="M4" s="39" t="s">
        <v>40</v>
      </c>
      <c r="N4" s="373">
        <f>(N2+N3)</f>
        <v>7</v>
      </c>
      <c r="O4" s="373"/>
      <c r="P4" s="38"/>
      <c r="Q4" s="165" t="s">
        <v>92</v>
      </c>
      <c r="R4" s="166"/>
      <c r="S4" s="195">
        <v>29210399</v>
      </c>
      <c r="T4" s="166"/>
      <c r="U4" s="166"/>
      <c r="V4" s="166"/>
      <c r="W4" s="166"/>
      <c r="X4" s="167"/>
    </row>
    <row r="5" spans="1:24" ht="14.25" thickBot="1" x14ac:dyDescent="0.3">
      <c r="A5" s="199" t="s">
        <v>79</v>
      </c>
      <c r="B5" s="199"/>
      <c r="C5" s="199"/>
      <c r="D5" s="13"/>
      <c r="E5" s="18"/>
      <c r="F5" s="18"/>
      <c r="G5" s="18"/>
      <c r="H5" s="18"/>
      <c r="I5" s="18"/>
      <c r="J5" s="18"/>
      <c r="K5" s="63"/>
      <c r="L5" s="83"/>
      <c r="M5" s="40" t="s">
        <v>16</v>
      </c>
      <c r="N5" s="372">
        <f>(N2+N3)</f>
        <v>7</v>
      </c>
      <c r="O5" s="372"/>
      <c r="P5" s="38"/>
      <c r="Q5" s="165" t="s">
        <v>93</v>
      </c>
      <c r="R5" s="166"/>
      <c r="S5" s="194" t="s">
        <v>170</v>
      </c>
      <c r="T5" s="166"/>
      <c r="U5" s="166"/>
      <c r="V5" s="166"/>
      <c r="W5" s="166"/>
      <c r="X5" s="167"/>
    </row>
    <row r="6" spans="1:24" ht="14.25" thickTop="1" x14ac:dyDescent="0.25">
      <c r="A6" s="48" t="s">
        <v>41</v>
      </c>
      <c r="B6" s="196" t="s">
        <v>21</v>
      </c>
      <c r="C6" s="14"/>
      <c r="D6" s="357" t="s">
        <v>8</v>
      </c>
      <c r="E6" s="358"/>
      <c r="F6" s="365" t="s">
        <v>9</v>
      </c>
      <c r="G6" s="366"/>
      <c r="H6" s="362" t="s">
        <v>10</v>
      </c>
      <c r="I6" s="358"/>
      <c r="J6" s="14"/>
      <c r="K6" s="64"/>
      <c r="L6" s="83"/>
      <c r="M6" s="14"/>
      <c r="N6" s="14"/>
      <c r="O6" s="14"/>
      <c r="P6" s="38"/>
      <c r="Q6" s="374" t="s">
        <v>94</v>
      </c>
      <c r="R6" s="375"/>
      <c r="S6" s="375"/>
      <c r="T6" s="375"/>
      <c r="U6" s="375"/>
      <c r="V6" s="375"/>
      <c r="W6" s="375"/>
      <c r="X6" s="376"/>
    </row>
    <row r="7" spans="1:24" ht="16.5" thickBot="1" x14ac:dyDescent="0.3">
      <c r="A7" s="49" t="s">
        <v>5</v>
      </c>
      <c r="B7" s="41" t="s">
        <v>6</v>
      </c>
      <c r="C7" s="49" t="s">
        <v>7</v>
      </c>
      <c r="D7" s="41" t="s">
        <v>14</v>
      </c>
      <c r="E7" s="41" t="s">
        <v>15</v>
      </c>
      <c r="F7" s="42" t="s">
        <v>14</v>
      </c>
      <c r="G7" s="42" t="s">
        <v>15</v>
      </c>
      <c r="H7" s="41" t="s">
        <v>14</v>
      </c>
      <c r="I7" s="156" t="s">
        <v>15</v>
      </c>
      <c r="J7" s="152"/>
      <c r="K7" s="153"/>
      <c r="L7" s="84"/>
      <c r="M7" s="359" t="s">
        <v>17</v>
      </c>
      <c r="N7" s="360"/>
      <c r="O7" s="361"/>
      <c r="P7" s="38"/>
      <c r="Q7" s="377"/>
      <c r="R7" s="378"/>
      <c r="S7" s="378"/>
      <c r="T7" s="378"/>
      <c r="U7" s="378"/>
      <c r="V7" s="378"/>
      <c r="W7" s="378"/>
      <c r="X7" s="379"/>
    </row>
    <row r="8" spans="1:24" ht="14.25" thickTop="1" x14ac:dyDescent="0.25">
      <c r="A8" s="7">
        <v>1</v>
      </c>
      <c r="B8" s="92">
        <v>43861</v>
      </c>
      <c r="C8" s="176" t="s">
        <v>17</v>
      </c>
      <c r="D8" s="171"/>
      <c r="E8" s="172"/>
      <c r="F8" s="173"/>
      <c r="G8" s="171"/>
      <c r="H8" s="171">
        <v>0</v>
      </c>
      <c r="I8" s="174">
        <v>1</v>
      </c>
      <c r="J8" s="154"/>
      <c r="K8" s="154"/>
      <c r="L8" s="83"/>
      <c r="M8" s="39" t="s">
        <v>12</v>
      </c>
      <c r="N8" s="367">
        <f>(H53+I53)</f>
        <v>1</v>
      </c>
      <c r="O8" s="367"/>
      <c r="P8" s="38"/>
      <c r="Q8" s="157" t="s">
        <v>95</v>
      </c>
      <c r="R8" s="193" t="s">
        <v>158</v>
      </c>
      <c r="S8" s="200"/>
      <c r="T8" s="160"/>
      <c r="U8" s="160"/>
      <c r="V8" s="160"/>
      <c r="W8" s="160"/>
      <c r="X8" s="161"/>
    </row>
    <row r="9" spans="1:24" ht="13.5" x14ac:dyDescent="0.25">
      <c r="A9" s="9">
        <v>2</v>
      </c>
      <c r="B9" s="92">
        <v>43889</v>
      </c>
      <c r="C9" s="176" t="s">
        <v>17</v>
      </c>
      <c r="D9" s="176"/>
      <c r="E9" s="177"/>
      <c r="F9" s="177"/>
      <c r="G9" s="178"/>
      <c r="H9" s="178"/>
      <c r="I9" s="179"/>
      <c r="J9" s="154"/>
      <c r="K9" s="154"/>
      <c r="L9" s="83"/>
      <c r="M9" s="39" t="s">
        <v>14</v>
      </c>
      <c r="N9" s="373">
        <f>(H53)</f>
        <v>0</v>
      </c>
      <c r="O9" s="373"/>
      <c r="P9" s="38"/>
      <c r="Q9" s="158" t="s">
        <v>96</v>
      </c>
      <c r="R9" s="158" t="s">
        <v>97</v>
      </c>
      <c r="S9" s="158" t="s">
        <v>98</v>
      </c>
      <c r="T9" s="158" t="s">
        <v>99</v>
      </c>
      <c r="U9" s="158" t="s">
        <v>100</v>
      </c>
      <c r="V9" s="158" t="s">
        <v>101</v>
      </c>
      <c r="W9" s="158" t="s">
        <v>9</v>
      </c>
      <c r="X9" s="158" t="s">
        <v>102</v>
      </c>
    </row>
    <row r="10" spans="1:24" ht="13.5" x14ac:dyDescent="0.25">
      <c r="A10" s="9">
        <v>3</v>
      </c>
      <c r="B10" s="92">
        <v>43921</v>
      </c>
      <c r="C10" s="176" t="s">
        <v>17</v>
      </c>
      <c r="D10" s="176"/>
      <c r="E10" s="177"/>
      <c r="F10" s="177"/>
      <c r="G10" s="178"/>
      <c r="H10" s="178"/>
      <c r="I10" s="179"/>
      <c r="J10" s="154"/>
      <c r="K10" s="154"/>
      <c r="L10" s="83"/>
      <c r="M10" s="39" t="s">
        <v>15</v>
      </c>
      <c r="N10" s="373">
        <f>(I53)</f>
        <v>1</v>
      </c>
      <c r="O10" s="373"/>
      <c r="P10" s="38"/>
      <c r="Q10" s="189">
        <v>43831</v>
      </c>
      <c r="R10" s="190" t="s">
        <v>152</v>
      </c>
      <c r="S10" s="190" t="s">
        <v>151</v>
      </c>
      <c r="T10" s="190" t="s">
        <v>15</v>
      </c>
      <c r="U10" s="190"/>
      <c r="V10" s="191">
        <v>10</v>
      </c>
      <c r="W10" s="192"/>
      <c r="X10" s="169">
        <f>(V10-W10)</f>
        <v>10</v>
      </c>
    </row>
    <row r="11" spans="1:24" ht="14.25" thickBot="1" x14ac:dyDescent="0.3">
      <c r="A11" s="9">
        <v>4</v>
      </c>
      <c r="B11" s="92">
        <v>43951</v>
      </c>
      <c r="C11" s="176" t="s">
        <v>17</v>
      </c>
      <c r="D11" s="178"/>
      <c r="E11" s="180"/>
      <c r="F11" s="177"/>
      <c r="G11" s="178"/>
      <c r="H11" s="178"/>
      <c r="I11" s="179"/>
      <c r="J11" s="155"/>
      <c r="K11" s="155"/>
      <c r="L11" s="83"/>
      <c r="M11" s="43" t="s">
        <v>16</v>
      </c>
      <c r="N11" s="372">
        <f>(N9+N10)</f>
        <v>1</v>
      </c>
      <c r="O11" s="372"/>
      <c r="P11" s="38"/>
      <c r="Q11" s="189"/>
      <c r="R11" s="190"/>
      <c r="S11" s="190"/>
      <c r="T11" s="190"/>
      <c r="U11" s="190"/>
      <c r="V11" s="191"/>
      <c r="W11" s="192"/>
      <c r="X11" s="169">
        <f t="shared" ref="X11:X53" si="0">(V11-W11)</f>
        <v>0</v>
      </c>
    </row>
    <row r="12" spans="1:24" ht="15" thickTop="1" thickBot="1" x14ac:dyDescent="0.3">
      <c r="A12" s="9">
        <v>5</v>
      </c>
      <c r="B12" s="92">
        <v>43982</v>
      </c>
      <c r="C12" s="176" t="s">
        <v>17</v>
      </c>
      <c r="D12" s="178"/>
      <c r="E12" s="180"/>
      <c r="F12" s="177"/>
      <c r="G12" s="178"/>
      <c r="H12" s="178"/>
      <c r="I12" s="181"/>
      <c r="J12" s="57" t="s">
        <v>39</v>
      </c>
      <c r="K12" s="65"/>
      <c r="L12" s="83"/>
      <c r="M12" s="14"/>
      <c r="N12" s="14"/>
      <c r="O12" s="14"/>
      <c r="P12" s="38"/>
      <c r="Q12" s="189"/>
      <c r="R12" s="190"/>
      <c r="S12" s="190"/>
      <c r="T12" s="190"/>
      <c r="U12" s="190"/>
      <c r="V12" s="191"/>
      <c r="W12" s="192"/>
      <c r="X12" s="169">
        <f t="shared" si="0"/>
        <v>0</v>
      </c>
    </row>
    <row r="13" spans="1:24" ht="15" thickTop="1" thickBot="1" x14ac:dyDescent="0.3">
      <c r="A13" s="9">
        <v>6</v>
      </c>
      <c r="B13" s="92">
        <v>44012</v>
      </c>
      <c r="C13" s="176" t="s">
        <v>17</v>
      </c>
      <c r="D13" s="176"/>
      <c r="E13" s="180"/>
      <c r="F13" s="177"/>
      <c r="G13" s="178"/>
      <c r="H13" s="178"/>
      <c r="I13" s="181"/>
      <c r="J13" s="58" t="s">
        <v>14</v>
      </c>
      <c r="K13" s="186">
        <v>0</v>
      </c>
      <c r="L13" s="83"/>
      <c r="M13" s="359" t="s">
        <v>18</v>
      </c>
      <c r="N13" s="360"/>
      <c r="O13" s="361"/>
      <c r="P13" s="38"/>
      <c r="Q13" s="190"/>
      <c r="R13" s="190"/>
      <c r="S13" s="190"/>
      <c r="T13" s="190"/>
      <c r="U13" s="190"/>
      <c r="V13" s="191"/>
      <c r="W13" s="192"/>
      <c r="X13" s="169">
        <f t="shared" si="0"/>
        <v>0</v>
      </c>
    </row>
    <row r="14" spans="1:24" ht="14.25" thickTop="1" x14ac:dyDescent="0.25">
      <c r="A14" s="9">
        <v>7</v>
      </c>
      <c r="B14" s="92">
        <v>44043</v>
      </c>
      <c r="C14" s="176" t="s">
        <v>17</v>
      </c>
      <c r="D14" s="176"/>
      <c r="E14" s="177"/>
      <c r="F14" s="177"/>
      <c r="G14" s="178"/>
      <c r="H14" s="178"/>
      <c r="I14" s="181"/>
      <c r="J14" s="59" t="s">
        <v>15</v>
      </c>
      <c r="K14" s="187">
        <v>57.76</v>
      </c>
      <c r="L14" s="83"/>
      <c r="M14" s="69" t="s">
        <v>14</v>
      </c>
      <c r="N14" s="368">
        <f>(K19-F53)</f>
        <v>0.30000000000000004</v>
      </c>
      <c r="O14" s="369"/>
      <c r="P14" s="38"/>
      <c r="Q14" s="190"/>
      <c r="R14" s="190"/>
      <c r="S14" s="190"/>
      <c r="T14" s="190"/>
      <c r="U14" s="190"/>
      <c r="V14" s="191"/>
      <c r="W14" s="192"/>
      <c r="X14" s="169">
        <f t="shared" si="0"/>
        <v>0</v>
      </c>
    </row>
    <row r="15" spans="1:24" ht="13.5" x14ac:dyDescent="0.25">
      <c r="A15" s="9">
        <v>8</v>
      </c>
      <c r="B15" s="92">
        <v>44074</v>
      </c>
      <c r="C15" s="176" t="s">
        <v>17</v>
      </c>
      <c r="D15" s="176"/>
      <c r="E15" s="177"/>
      <c r="F15" s="177"/>
      <c r="G15" s="178"/>
      <c r="H15" s="178"/>
      <c r="I15" s="182"/>
      <c r="J15" s="170" t="s">
        <v>12</v>
      </c>
      <c r="K15" s="150">
        <f>(K13+K14)</f>
        <v>57.76</v>
      </c>
      <c r="L15" s="83"/>
      <c r="M15" s="69" t="s">
        <v>15</v>
      </c>
      <c r="N15" s="370">
        <f>(K20-G53)</f>
        <v>62.46</v>
      </c>
      <c r="O15" s="371"/>
      <c r="P15" s="38"/>
      <c r="Q15" s="190"/>
      <c r="R15" s="190"/>
      <c r="S15" s="190"/>
      <c r="T15" s="190"/>
      <c r="U15" s="190"/>
      <c r="V15" s="191"/>
      <c r="W15" s="192"/>
      <c r="X15" s="169">
        <f t="shared" si="0"/>
        <v>0</v>
      </c>
    </row>
    <row r="16" spans="1:24" ht="14.25" thickBot="1" x14ac:dyDescent="0.3">
      <c r="A16" s="9">
        <v>9</v>
      </c>
      <c r="B16" s="92">
        <v>44104</v>
      </c>
      <c r="C16" s="176" t="s">
        <v>17</v>
      </c>
      <c r="D16" s="176"/>
      <c r="E16" s="177"/>
      <c r="F16" s="177"/>
      <c r="G16" s="178"/>
      <c r="H16" s="178"/>
      <c r="I16" s="181"/>
      <c r="J16" s="58" t="s">
        <v>13</v>
      </c>
      <c r="K16" s="198" t="str">
        <f>(B6)</f>
        <v>6.928-0</v>
      </c>
      <c r="L16" s="83"/>
      <c r="M16" s="70" t="s">
        <v>12</v>
      </c>
      <c r="N16" s="363">
        <f>SUM(N14:N15)</f>
        <v>62.76</v>
      </c>
      <c r="O16" s="364"/>
      <c r="P16" s="38"/>
      <c r="Q16" s="190"/>
      <c r="R16" s="190"/>
      <c r="S16" s="190"/>
      <c r="T16" s="190"/>
      <c r="U16" s="190"/>
      <c r="V16" s="191"/>
      <c r="W16" s="192"/>
      <c r="X16" s="169">
        <f t="shared" si="0"/>
        <v>0</v>
      </c>
    </row>
    <row r="17" spans="1:24" ht="14.25" thickTop="1" x14ac:dyDescent="0.25">
      <c r="A17" s="9">
        <v>10</v>
      </c>
      <c r="B17" s="92">
        <v>44135</v>
      </c>
      <c r="C17" s="176" t="s">
        <v>17</v>
      </c>
      <c r="D17" s="178"/>
      <c r="E17" s="177"/>
      <c r="F17" s="177"/>
      <c r="G17" s="178"/>
      <c r="H17" s="178"/>
      <c r="I17" s="181"/>
      <c r="J17" s="44"/>
      <c r="K17" s="66"/>
      <c r="L17" s="83"/>
      <c r="M17" s="14"/>
      <c r="N17" s="14"/>
      <c r="O17" s="14"/>
      <c r="P17" s="38"/>
      <c r="Q17" s="190"/>
      <c r="R17" s="190"/>
      <c r="S17" s="190"/>
      <c r="T17" s="190"/>
      <c r="U17" s="190"/>
      <c r="V17" s="191"/>
      <c r="W17" s="192"/>
      <c r="X17" s="169">
        <f t="shared" si="0"/>
        <v>0</v>
      </c>
    </row>
    <row r="18" spans="1:24" ht="13.5" x14ac:dyDescent="0.25">
      <c r="A18" s="9">
        <v>11</v>
      </c>
      <c r="B18" s="92">
        <v>44165</v>
      </c>
      <c r="C18" s="176" t="s">
        <v>17</v>
      </c>
      <c r="D18" s="178"/>
      <c r="E18" s="177"/>
      <c r="F18" s="177"/>
      <c r="G18" s="178"/>
      <c r="H18" s="178"/>
      <c r="I18" s="183"/>
      <c r="J18" s="86" t="s">
        <v>45</v>
      </c>
      <c r="K18" s="87"/>
      <c r="L18" s="83"/>
      <c r="M18" s="14"/>
      <c r="N18" s="14"/>
      <c r="O18" s="14"/>
      <c r="P18" s="38"/>
      <c r="Q18" s="190"/>
      <c r="R18" s="190"/>
      <c r="S18" s="190"/>
      <c r="T18" s="190"/>
      <c r="U18" s="190"/>
      <c r="V18" s="191"/>
      <c r="W18" s="192"/>
      <c r="X18" s="169">
        <f t="shared" si="0"/>
        <v>0</v>
      </c>
    </row>
    <row r="19" spans="1:24" ht="14.25" thickBot="1" x14ac:dyDescent="0.3">
      <c r="A19" s="237">
        <v>12</v>
      </c>
      <c r="B19" s="244">
        <v>44196</v>
      </c>
      <c r="C19" s="239" t="s">
        <v>17</v>
      </c>
      <c r="D19" s="242"/>
      <c r="E19" s="245"/>
      <c r="F19" s="245"/>
      <c r="G19" s="242"/>
      <c r="H19" s="242"/>
      <c r="I19" s="243"/>
      <c r="J19" s="85" t="s">
        <v>14</v>
      </c>
      <c r="K19" s="71">
        <f>(N2+K13)</f>
        <v>2</v>
      </c>
      <c r="L19" s="83"/>
      <c r="M19" s="359" t="s">
        <v>42</v>
      </c>
      <c r="N19" s="360"/>
      <c r="O19" s="361"/>
      <c r="P19" s="38"/>
      <c r="Q19" s="190"/>
      <c r="R19" s="190"/>
      <c r="S19" s="190"/>
      <c r="T19" s="190"/>
      <c r="U19" s="190"/>
      <c r="V19" s="191"/>
      <c r="W19" s="192"/>
      <c r="X19" s="169">
        <f t="shared" si="0"/>
        <v>0</v>
      </c>
    </row>
    <row r="20" spans="1:24" ht="14.25" thickBot="1" x14ac:dyDescent="0.3">
      <c r="A20" s="7">
        <v>13</v>
      </c>
      <c r="B20" s="234">
        <v>43831</v>
      </c>
      <c r="C20" s="235" t="s">
        <v>161</v>
      </c>
      <c r="D20" s="171">
        <v>2</v>
      </c>
      <c r="E20" s="173">
        <v>4</v>
      </c>
      <c r="F20" s="173">
        <v>1.7</v>
      </c>
      <c r="G20" s="171">
        <v>0.3</v>
      </c>
      <c r="H20" s="171"/>
      <c r="I20" s="236"/>
      <c r="J20" s="72" t="s">
        <v>15</v>
      </c>
      <c r="K20" s="73">
        <f>(N3+K14)</f>
        <v>62.76</v>
      </c>
      <c r="L20" s="83"/>
      <c r="M20" s="69" t="s">
        <v>43</v>
      </c>
      <c r="N20" s="53"/>
      <c r="O20" s="188">
        <v>1</v>
      </c>
      <c r="P20" s="38"/>
      <c r="Q20" s="190"/>
      <c r="R20" s="190"/>
      <c r="S20" s="190"/>
      <c r="T20" s="190"/>
      <c r="U20" s="190"/>
      <c r="V20" s="191"/>
      <c r="W20" s="192"/>
      <c r="X20" s="169">
        <f t="shared" si="0"/>
        <v>0</v>
      </c>
    </row>
    <row r="21" spans="1:24" ht="14.25" thickBot="1" x14ac:dyDescent="0.3">
      <c r="A21" s="9">
        <v>14</v>
      </c>
      <c r="B21" s="175"/>
      <c r="C21" s="176"/>
      <c r="D21" s="178"/>
      <c r="E21" s="177"/>
      <c r="F21" s="177"/>
      <c r="G21" s="178"/>
      <c r="H21" s="178"/>
      <c r="I21" s="183"/>
      <c r="J21" s="170" t="s">
        <v>12</v>
      </c>
      <c r="K21" s="151">
        <f>(K19+K20)</f>
        <v>64.759999999999991</v>
      </c>
      <c r="L21" s="83"/>
      <c r="M21" s="76" t="s">
        <v>14</v>
      </c>
      <c r="N21" s="54"/>
      <c r="O21" s="77">
        <f>(O20*30%)</f>
        <v>0.3</v>
      </c>
      <c r="P21" s="38"/>
      <c r="Q21" s="190"/>
      <c r="R21" s="190"/>
      <c r="S21" s="190"/>
      <c r="T21" s="190"/>
      <c r="U21" s="190"/>
      <c r="V21" s="191"/>
      <c r="W21" s="192"/>
      <c r="X21" s="169">
        <f t="shared" si="0"/>
        <v>0</v>
      </c>
    </row>
    <row r="22" spans="1:24" ht="14.25" thickBot="1" x14ac:dyDescent="0.3">
      <c r="A22" s="9">
        <v>15</v>
      </c>
      <c r="B22" s="175"/>
      <c r="C22" s="176"/>
      <c r="D22" s="178"/>
      <c r="E22" s="177"/>
      <c r="F22" s="177"/>
      <c r="G22" s="178"/>
      <c r="H22" s="178"/>
      <c r="I22" s="181"/>
      <c r="J22" s="74" t="s">
        <v>16</v>
      </c>
      <c r="K22" s="75">
        <f>SUM(K19:K20)</f>
        <v>64.759999999999991</v>
      </c>
      <c r="L22" s="83"/>
      <c r="M22" s="78" t="s">
        <v>15</v>
      </c>
      <c r="N22" s="55"/>
      <c r="O22" s="79">
        <f>(O20*70%)</f>
        <v>0.7</v>
      </c>
      <c r="P22" s="38"/>
      <c r="Q22" s="190"/>
      <c r="R22" s="190"/>
      <c r="S22" s="190"/>
      <c r="T22" s="190"/>
      <c r="U22" s="190"/>
      <c r="V22" s="191"/>
      <c r="W22" s="192"/>
      <c r="X22" s="169">
        <f t="shared" si="0"/>
        <v>0</v>
      </c>
    </row>
    <row r="23" spans="1:24" ht="15" thickTop="1" thickBot="1" x14ac:dyDescent="0.3">
      <c r="A23" s="9">
        <v>16</v>
      </c>
      <c r="B23" s="175"/>
      <c r="C23" s="176"/>
      <c r="D23" s="178"/>
      <c r="E23" s="177"/>
      <c r="F23" s="177"/>
      <c r="G23" s="178"/>
      <c r="H23" s="178"/>
      <c r="I23" s="181"/>
      <c r="J23" s="44"/>
      <c r="K23" s="66"/>
      <c r="L23" s="83"/>
      <c r="M23" s="80" t="s">
        <v>16</v>
      </c>
      <c r="N23" s="81"/>
      <c r="O23" s="82">
        <f>(O21+O22)</f>
        <v>1</v>
      </c>
      <c r="P23" s="38"/>
      <c r="Q23" s="190"/>
      <c r="R23" s="190"/>
      <c r="S23" s="190"/>
      <c r="T23" s="190"/>
      <c r="U23" s="190"/>
      <c r="V23" s="191"/>
      <c r="W23" s="192"/>
      <c r="X23" s="169">
        <f t="shared" si="0"/>
        <v>0</v>
      </c>
    </row>
    <row r="24" spans="1:24" ht="15" thickTop="1" thickBot="1" x14ac:dyDescent="0.3">
      <c r="A24" s="9">
        <v>17</v>
      </c>
      <c r="B24" s="175"/>
      <c r="C24" s="176"/>
      <c r="D24" s="178"/>
      <c r="E24" s="177"/>
      <c r="F24" s="177"/>
      <c r="G24" s="178"/>
      <c r="H24" s="178"/>
      <c r="I24" s="182"/>
      <c r="J24" s="44"/>
      <c r="K24" s="66"/>
      <c r="L24" s="83"/>
      <c r="M24" s="384" t="s">
        <v>46</v>
      </c>
      <c r="N24" s="385"/>
      <c r="O24" s="386"/>
      <c r="P24" s="38"/>
      <c r="Q24" s="190"/>
      <c r="R24" s="190"/>
      <c r="S24" s="190"/>
      <c r="T24" s="190"/>
      <c r="U24" s="190"/>
      <c r="V24" s="191"/>
      <c r="W24" s="192"/>
      <c r="X24" s="169">
        <f t="shared" si="0"/>
        <v>0</v>
      </c>
    </row>
    <row r="25" spans="1:24" ht="14.25" thickTop="1" x14ac:dyDescent="0.25">
      <c r="A25" s="9">
        <v>18</v>
      </c>
      <c r="B25" s="175"/>
      <c r="C25" s="176"/>
      <c r="D25" s="178"/>
      <c r="E25" s="177"/>
      <c r="F25" s="177"/>
      <c r="G25" s="178"/>
      <c r="H25" s="178"/>
      <c r="I25" s="182"/>
      <c r="J25" s="44"/>
      <c r="K25" s="66"/>
      <c r="L25" s="83"/>
      <c r="M25" s="14"/>
      <c r="N25" s="14"/>
      <c r="O25" s="14"/>
      <c r="P25" s="38"/>
      <c r="Q25" s="190"/>
      <c r="R25" s="190"/>
      <c r="S25" s="190"/>
      <c r="T25" s="190"/>
      <c r="U25" s="190"/>
      <c r="V25" s="191"/>
      <c r="W25" s="192"/>
      <c r="X25" s="169">
        <f t="shared" si="0"/>
        <v>0</v>
      </c>
    </row>
    <row r="26" spans="1:24" ht="13.5" x14ac:dyDescent="0.25">
      <c r="A26" s="9">
        <v>19</v>
      </c>
      <c r="B26" s="175"/>
      <c r="C26" s="176"/>
      <c r="D26" s="178"/>
      <c r="E26" s="177"/>
      <c r="F26" s="177"/>
      <c r="G26" s="178"/>
      <c r="H26" s="178"/>
      <c r="I26" s="182"/>
      <c r="J26" s="44"/>
      <c r="K26" s="66"/>
      <c r="L26" s="83"/>
      <c r="M26" s="14"/>
      <c r="N26" s="14"/>
      <c r="O26" s="14"/>
      <c r="P26" s="38"/>
      <c r="Q26" s="190"/>
      <c r="R26" s="190"/>
      <c r="S26" s="190"/>
      <c r="T26" s="190"/>
      <c r="U26" s="190"/>
      <c r="V26" s="191"/>
      <c r="W26" s="192"/>
      <c r="X26" s="169">
        <f t="shared" si="0"/>
        <v>0</v>
      </c>
    </row>
    <row r="27" spans="1:24" ht="13.5" x14ac:dyDescent="0.25">
      <c r="A27" s="9">
        <v>20</v>
      </c>
      <c r="B27" s="175"/>
      <c r="C27" s="176"/>
      <c r="D27" s="178"/>
      <c r="E27" s="177"/>
      <c r="F27" s="177"/>
      <c r="G27" s="178"/>
      <c r="H27" s="184"/>
      <c r="I27" s="181"/>
      <c r="J27" s="347" t="s">
        <v>85</v>
      </c>
      <c r="K27" s="348"/>
      <c r="L27" s="83"/>
      <c r="M27" s="14"/>
      <c r="N27" s="14"/>
      <c r="O27" s="14"/>
      <c r="P27" s="38"/>
      <c r="Q27" s="190"/>
      <c r="R27" s="190"/>
      <c r="S27" s="190"/>
      <c r="T27" s="190"/>
      <c r="U27" s="190"/>
      <c r="V27" s="191"/>
      <c r="W27" s="192"/>
      <c r="X27" s="169">
        <f t="shared" si="0"/>
        <v>0</v>
      </c>
    </row>
    <row r="28" spans="1:24" ht="13.5" x14ac:dyDescent="0.25">
      <c r="A28" s="9">
        <v>21</v>
      </c>
      <c r="B28" s="175"/>
      <c r="C28" s="176"/>
      <c r="D28" s="178"/>
      <c r="E28" s="177"/>
      <c r="F28" s="177"/>
      <c r="G28" s="178"/>
      <c r="H28" s="178"/>
      <c r="I28" s="182"/>
      <c r="J28" s="349">
        <f>(D53+E53+H53+I53+K15)</f>
        <v>64.759999999999991</v>
      </c>
      <c r="K28" s="350"/>
      <c r="L28" s="83"/>
      <c r="M28" s="14"/>
      <c r="N28" s="14"/>
      <c r="O28" s="14"/>
      <c r="P28" s="38"/>
      <c r="Q28" s="190"/>
      <c r="R28" s="190"/>
      <c r="S28" s="190"/>
      <c r="T28" s="190"/>
      <c r="U28" s="190"/>
      <c r="V28" s="191"/>
      <c r="W28" s="192"/>
      <c r="X28" s="169">
        <f t="shared" si="0"/>
        <v>0</v>
      </c>
    </row>
    <row r="29" spans="1:24" ht="13.5" x14ac:dyDescent="0.25">
      <c r="A29" s="9">
        <v>22</v>
      </c>
      <c r="B29" s="175"/>
      <c r="C29" s="185"/>
      <c r="D29" s="178"/>
      <c r="E29" s="177"/>
      <c r="F29" s="177"/>
      <c r="G29" s="178"/>
      <c r="H29" s="178"/>
      <c r="I29" s="182"/>
      <c r="J29" s="351"/>
      <c r="K29" s="352"/>
      <c r="L29" s="83"/>
      <c r="M29" s="14"/>
      <c r="N29" s="14"/>
      <c r="O29" s="14"/>
      <c r="P29" s="38"/>
      <c r="Q29" s="190"/>
      <c r="R29" s="190"/>
      <c r="S29" s="190"/>
      <c r="T29" s="190"/>
      <c r="U29" s="190"/>
      <c r="V29" s="191"/>
      <c r="W29" s="192"/>
      <c r="X29" s="169">
        <f t="shared" si="0"/>
        <v>0</v>
      </c>
    </row>
    <row r="30" spans="1:24" ht="13.5" x14ac:dyDescent="0.25">
      <c r="A30" s="9">
        <v>23</v>
      </c>
      <c r="B30" s="175"/>
      <c r="C30" s="176"/>
      <c r="D30" s="178"/>
      <c r="E30" s="177"/>
      <c r="F30" s="177"/>
      <c r="G30" s="178"/>
      <c r="H30" s="178"/>
      <c r="I30" s="182"/>
      <c r="J30" s="347" t="s">
        <v>86</v>
      </c>
      <c r="K30" s="348"/>
      <c r="L30" s="83"/>
      <c r="M30" s="14"/>
      <c r="N30" s="14"/>
      <c r="O30" s="14"/>
      <c r="P30" s="38"/>
      <c r="Q30" s="190"/>
      <c r="R30" s="190"/>
      <c r="S30" s="190"/>
      <c r="T30" s="190"/>
      <c r="U30" s="190"/>
      <c r="V30" s="191"/>
      <c r="W30" s="192"/>
      <c r="X30" s="169">
        <f t="shared" si="0"/>
        <v>0</v>
      </c>
    </row>
    <row r="31" spans="1:24" ht="13.5" x14ac:dyDescent="0.25">
      <c r="A31" s="9">
        <v>24</v>
      </c>
      <c r="B31" s="175"/>
      <c r="C31" s="176"/>
      <c r="D31" s="178"/>
      <c r="E31" s="177"/>
      <c r="F31" s="177"/>
      <c r="G31" s="178"/>
      <c r="H31" s="178"/>
      <c r="I31" s="182"/>
      <c r="J31" s="353">
        <f>(F53+G53)</f>
        <v>2</v>
      </c>
      <c r="K31" s="354"/>
      <c r="L31" s="83"/>
      <c r="M31" s="14"/>
      <c r="N31" s="14"/>
      <c r="O31" s="14"/>
      <c r="P31" s="38"/>
      <c r="Q31" s="190"/>
      <c r="R31" s="190"/>
      <c r="S31" s="190"/>
      <c r="T31" s="190"/>
      <c r="U31" s="190"/>
      <c r="V31" s="191"/>
      <c r="W31" s="192"/>
      <c r="X31" s="169">
        <f t="shared" si="0"/>
        <v>0</v>
      </c>
    </row>
    <row r="32" spans="1:24" ht="13.5" x14ac:dyDescent="0.25">
      <c r="A32" s="9">
        <v>25</v>
      </c>
      <c r="B32" s="175"/>
      <c r="C32" s="176"/>
      <c r="D32" s="178"/>
      <c r="E32" s="177"/>
      <c r="F32" s="177"/>
      <c r="G32" s="178"/>
      <c r="H32" s="178"/>
      <c r="I32" s="182"/>
      <c r="J32" s="355"/>
      <c r="K32" s="356"/>
      <c r="L32" s="83"/>
      <c r="M32" s="14"/>
      <c r="N32" s="14"/>
      <c r="O32" s="14"/>
      <c r="P32" s="38"/>
      <c r="Q32" s="190"/>
      <c r="R32" s="190"/>
      <c r="S32" s="190"/>
      <c r="T32" s="190"/>
      <c r="U32" s="190"/>
      <c r="V32" s="191"/>
      <c r="W32" s="192"/>
      <c r="X32" s="169">
        <f t="shared" si="0"/>
        <v>0</v>
      </c>
    </row>
    <row r="33" spans="1:24" ht="13.5" x14ac:dyDescent="0.25">
      <c r="A33" s="9">
        <v>26</v>
      </c>
      <c r="B33" s="175"/>
      <c r="C33" s="176"/>
      <c r="D33" s="178"/>
      <c r="E33" s="177"/>
      <c r="F33" s="177"/>
      <c r="G33" s="178"/>
      <c r="H33" s="178"/>
      <c r="I33" s="182"/>
      <c r="J33" s="347" t="s">
        <v>44</v>
      </c>
      <c r="K33" s="348"/>
      <c r="L33" s="83"/>
      <c r="M33" s="14"/>
      <c r="N33" s="14"/>
      <c r="O33" s="14"/>
      <c r="P33" s="38"/>
      <c r="Q33" s="190"/>
      <c r="R33" s="190"/>
      <c r="S33" s="190"/>
      <c r="T33" s="190"/>
      <c r="U33" s="190"/>
      <c r="V33" s="191"/>
      <c r="W33" s="192"/>
      <c r="X33" s="169">
        <f t="shared" si="0"/>
        <v>0</v>
      </c>
    </row>
    <row r="34" spans="1:24" ht="13.5" x14ac:dyDescent="0.25">
      <c r="A34" s="9">
        <v>27</v>
      </c>
      <c r="B34" s="175"/>
      <c r="C34" s="176"/>
      <c r="D34" s="178"/>
      <c r="E34" s="177"/>
      <c r="F34" s="177"/>
      <c r="G34" s="178"/>
      <c r="H34" s="178"/>
      <c r="I34" s="182"/>
      <c r="J34" s="349">
        <f>(J28-J31)</f>
        <v>62.759999999999991</v>
      </c>
      <c r="K34" s="350"/>
      <c r="L34" s="83"/>
      <c r="M34" s="14"/>
      <c r="N34" s="14"/>
      <c r="O34" s="14"/>
      <c r="P34" s="38"/>
      <c r="Q34" s="190"/>
      <c r="R34" s="190"/>
      <c r="S34" s="190"/>
      <c r="T34" s="190"/>
      <c r="U34" s="190"/>
      <c r="V34" s="191"/>
      <c r="W34" s="192"/>
      <c r="X34" s="169">
        <f>(V34-W34)</f>
        <v>0</v>
      </c>
    </row>
    <row r="35" spans="1:24" ht="13.5" x14ac:dyDescent="0.25">
      <c r="A35" s="9">
        <v>28</v>
      </c>
      <c r="B35" s="175"/>
      <c r="C35" s="176"/>
      <c r="D35" s="178"/>
      <c r="E35" s="177"/>
      <c r="F35" s="177"/>
      <c r="G35" s="178"/>
      <c r="H35" s="178"/>
      <c r="I35" s="181"/>
      <c r="J35" s="351"/>
      <c r="K35" s="352"/>
      <c r="L35" s="83"/>
      <c r="M35" s="14"/>
      <c r="N35" s="14"/>
      <c r="O35" s="14"/>
      <c r="P35" s="38"/>
      <c r="Q35" s="190"/>
      <c r="R35" s="190"/>
      <c r="S35" s="190"/>
      <c r="T35" s="190"/>
      <c r="U35" s="190"/>
      <c r="V35" s="191"/>
      <c r="W35" s="192"/>
      <c r="X35" s="169">
        <f t="shared" si="0"/>
        <v>0</v>
      </c>
    </row>
    <row r="36" spans="1:24" ht="13.5" x14ac:dyDescent="0.25">
      <c r="A36" s="9">
        <v>29</v>
      </c>
      <c r="B36" s="175"/>
      <c r="C36" s="176"/>
      <c r="D36" s="178"/>
      <c r="E36" s="177"/>
      <c r="F36" s="177"/>
      <c r="G36" s="178"/>
      <c r="H36" s="178"/>
      <c r="I36" s="182"/>
      <c r="J36" s="44"/>
      <c r="K36" s="66"/>
      <c r="L36" s="83"/>
      <c r="M36" s="14"/>
      <c r="N36" s="14"/>
      <c r="O36" s="14"/>
      <c r="P36" s="38"/>
      <c r="Q36" s="190"/>
      <c r="R36" s="190"/>
      <c r="S36" s="190"/>
      <c r="T36" s="190"/>
      <c r="U36" s="190"/>
      <c r="V36" s="191"/>
      <c r="W36" s="192"/>
      <c r="X36" s="169">
        <f t="shared" si="0"/>
        <v>0</v>
      </c>
    </row>
    <row r="37" spans="1:24" ht="13.5" x14ac:dyDescent="0.25">
      <c r="A37" s="9">
        <v>30</v>
      </c>
      <c r="B37" s="175"/>
      <c r="C37" s="176"/>
      <c r="D37" s="178"/>
      <c r="E37" s="177"/>
      <c r="F37" s="177"/>
      <c r="G37" s="178"/>
      <c r="H37" s="178"/>
      <c r="I37" s="182"/>
      <c r="J37" s="44"/>
      <c r="K37" s="66"/>
      <c r="L37" s="83"/>
      <c r="M37" s="14"/>
      <c r="N37" s="14"/>
      <c r="O37" s="14"/>
      <c r="P37" s="38"/>
      <c r="Q37" s="190"/>
      <c r="R37" s="190"/>
      <c r="S37" s="190"/>
      <c r="T37" s="190"/>
      <c r="U37" s="190"/>
      <c r="V37" s="191"/>
      <c r="W37" s="192"/>
      <c r="X37" s="169">
        <f t="shared" si="0"/>
        <v>0</v>
      </c>
    </row>
    <row r="38" spans="1:24" ht="13.5" x14ac:dyDescent="0.25">
      <c r="A38" s="9">
        <v>31</v>
      </c>
      <c r="B38" s="175"/>
      <c r="C38" s="176"/>
      <c r="D38" s="178"/>
      <c r="E38" s="177"/>
      <c r="F38" s="177"/>
      <c r="G38" s="178"/>
      <c r="H38" s="178"/>
      <c r="I38" s="182"/>
      <c r="J38" s="44"/>
      <c r="K38" s="66"/>
      <c r="L38" s="83"/>
      <c r="M38" s="14"/>
      <c r="N38" s="14"/>
      <c r="O38" s="14"/>
      <c r="P38" s="38"/>
      <c r="Q38" s="190"/>
      <c r="R38" s="190"/>
      <c r="S38" s="190"/>
      <c r="T38" s="190"/>
      <c r="U38" s="190"/>
      <c r="V38" s="191"/>
      <c r="W38" s="192"/>
      <c r="X38" s="169">
        <f t="shared" si="0"/>
        <v>0</v>
      </c>
    </row>
    <row r="39" spans="1:24" ht="13.5" x14ac:dyDescent="0.25">
      <c r="A39" s="9">
        <v>32</v>
      </c>
      <c r="B39" s="175"/>
      <c r="C39" s="176"/>
      <c r="D39" s="178"/>
      <c r="E39" s="177"/>
      <c r="F39" s="177"/>
      <c r="G39" s="178"/>
      <c r="H39" s="178"/>
      <c r="I39" s="181"/>
      <c r="J39" s="44"/>
      <c r="K39" s="66"/>
      <c r="L39" s="83"/>
      <c r="M39" s="14"/>
      <c r="N39" s="14"/>
      <c r="O39" s="14"/>
      <c r="P39" s="38"/>
      <c r="Q39" s="190"/>
      <c r="R39" s="190"/>
      <c r="S39" s="190"/>
      <c r="T39" s="190"/>
      <c r="U39" s="190"/>
      <c r="V39" s="191"/>
      <c r="W39" s="192"/>
      <c r="X39" s="169">
        <f t="shared" si="0"/>
        <v>0</v>
      </c>
    </row>
    <row r="40" spans="1:24" ht="13.5" x14ac:dyDescent="0.25">
      <c r="A40" s="9">
        <v>33</v>
      </c>
      <c r="B40" s="175"/>
      <c r="C40" s="176"/>
      <c r="D40" s="178"/>
      <c r="E40" s="177"/>
      <c r="F40" s="177"/>
      <c r="G40" s="178"/>
      <c r="H40" s="178"/>
      <c r="I40" s="181"/>
      <c r="J40" s="44"/>
      <c r="K40" s="66"/>
      <c r="L40" s="83"/>
      <c r="M40" s="14"/>
      <c r="N40" s="14"/>
      <c r="O40" s="14"/>
      <c r="P40" s="38"/>
      <c r="Q40" s="190"/>
      <c r="R40" s="190"/>
      <c r="S40" s="190"/>
      <c r="T40" s="190"/>
      <c r="U40" s="190"/>
      <c r="V40" s="191"/>
      <c r="W40" s="192"/>
      <c r="X40" s="169">
        <f t="shared" si="0"/>
        <v>0</v>
      </c>
    </row>
    <row r="41" spans="1:24" ht="13.5" x14ac:dyDescent="0.25">
      <c r="A41" s="9">
        <v>34</v>
      </c>
      <c r="B41" s="175"/>
      <c r="C41" s="176"/>
      <c r="D41" s="178"/>
      <c r="E41" s="177"/>
      <c r="F41" s="177"/>
      <c r="G41" s="178"/>
      <c r="H41" s="178"/>
      <c r="I41" s="181"/>
      <c r="J41" s="44"/>
      <c r="K41" s="66"/>
      <c r="L41" s="83"/>
      <c r="M41" s="14"/>
      <c r="N41" s="14"/>
      <c r="O41" s="14"/>
      <c r="P41" s="38"/>
      <c r="Q41" s="190"/>
      <c r="R41" s="190"/>
      <c r="S41" s="190"/>
      <c r="T41" s="190"/>
      <c r="U41" s="190"/>
      <c r="V41" s="191"/>
      <c r="W41" s="192"/>
      <c r="X41" s="169">
        <f t="shared" si="0"/>
        <v>0</v>
      </c>
    </row>
    <row r="42" spans="1:24" ht="13.5" x14ac:dyDescent="0.25">
      <c r="A42" s="9">
        <v>35</v>
      </c>
      <c r="B42" s="175"/>
      <c r="C42" s="176"/>
      <c r="D42" s="178"/>
      <c r="E42" s="177"/>
      <c r="F42" s="177"/>
      <c r="G42" s="178"/>
      <c r="H42" s="178"/>
      <c r="I42" s="181"/>
      <c r="J42" s="44"/>
      <c r="K42" s="66"/>
      <c r="L42" s="83"/>
      <c r="M42" s="14"/>
      <c r="N42" s="14"/>
      <c r="O42" s="14"/>
      <c r="P42" s="38"/>
      <c r="Q42" s="190"/>
      <c r="R42" s="190"/>
      <c r="S42" s="190"/>
      <c r="T42" s="190"/>
      <c r="U42" s="190"/>
      <c r="V42" s="191"/>
      <c r="W42" s="192"/>
      <c r="X42" s="169">
        <f t="shared" si="0"/>
        <v>0</v>
      </c>
    </row>
    <row r="43" spans="1:24" ht="13.5" x14ac:dyDescent="0.25">
      <c r="A43" s="9">
        <v>36</v>
      </c>
      <c r="B43" s="175"/>
      <c r="C43" s="176"/>
      <c r="D43" s="178"/>
      <c r="E43" s="177"/>
      <c r="F43" s="177"/>
      <c r="G43" s="178"/>
      <c r="H43" s="178"/>
      <c r="I43" s="181"/>
      <c r="J43" s="44"/>
      <c r="K43" s="66"/>
      <c r="L43" s="83"/>
      <c r="M43" s="14"/>
      <c r="N43" s="14"/>
      <c r="O43" s="14"/>
      <c r="P43" s="38"/>
      <c r="Q43" s="190"/>
      <c r="R43" s="190"/>
      <c r="S43" s="190"/>
      <c r="T43" s="190"/>
      <c r="U43" s="190"/>
      <c r="V43" s="191"/>
      <c r="W43" s="192"/>
      <c r="X43" s="169">
        <f t="shared" si="0"/>
        <v>0</v>
      </c>
    </row>
    <row r="44" spans="1:24" ht="13.5" x14ac:dyDescent="0.25">
      <c r="A44" s="9">
        <v>37</v>
      </c>
      <c r="B44" s="175"/>
      <c r="C44" s="176"/>
      <c r="D44" s="178"/>
      <c r="E44" s="177"/>
      <c r="F44" s="177"/>
      <c r="G44" s="178"/>
      <c r="H44" s="178"/>
      <c r="I44" s="181"/>
      <c r="J44" s="44"/>
      <c r="K44" s="66"/>
      <c r="L44" s="83"/>
      <c r="M44" s="14"/>
      <c r="N44" s="14"/>
      <c r="O44" s="14"/>
      <c r="P44" s="38"/>
      <c r="Q44" s="190"/>
      <c r="R44" s="190"/>
      <c r="S44" s="190"/>
      <c r="T44" s="190"/>
      <c r="U44" s="190"/>
      <c r="V44" s="191"/>
      <c r="W44" s="192"/>
      <c r="X44" s="169">
        <f t="shared" si="0"/>
        <v>0</v>
      </c>
    </row>
    <row r="45" spans="1:24" ht="13.5" x14ac:dyDescent="0.25">
      <c r="A45" s="9">
        <v>38</v>
      </c>
      <c r="B45" s="175"/>
      <c r="C45" s="176"/>
      <c r="D45" s="178"/>
      <c r="E45" s="177"/>
      <c r="F45" s="177"/>
      <c r="G45" s="178"/>
      <c r="H45" s="178"/>
      <c r="I45" s="181"/>
      <c r="J45" s="44"/>
      <c r="K45" s="66"/>
      <c r="L45" s="83"/>
      <c r="M45" s="14"/>
      <c r="N45" s="14"/>
      <c r="O45" s="14"/>
      <c r="P45" s="38"/>
      <c r="Q45" s="190"/>
      <c r="R45" s="190"/>
      <c r="S45" s="190"/>
      <c r="T45" s="190"/>
      <c r="U45" s="190"/>
      <c r="V45" s="191"/>
      <c r="W45" s="192"/>
      <c r="X45" s="169">
        <f t="shared" si="0"/>
        <v>0</v>
      </c>
    </row>
    <row r="46" spans="1:24" ht="13.5" x14ac:dyDescent="0.25">
      <c r="A46" s="9">
        <v>39</v>
      </c>
      <c r="B46" s="175"/>
      <c r="C46" s="176"/>
      <c r="D46" s="178"/>
      <c r="E46" s="177"/>
      <c r="F46" s="177"/>
      <c r="G46" s="178"/>
      <c r="H46" s="178"/>
      <c r="I46" s="181"/>
      <c r="J46" s="44"/>
      <c r="K46" s="66"/>
      <c r="L46" s="83"/>
      <c r="M46" s="14"/>
      <c r="N46" s="14"/>
      <c r="O46" s="14"/>
      <c r="P46" s="38"/>
      <c r="Q46" s="190"/>
      <c r="R46" s="190"/>
      <c r="S46" s="190"/>
      <c r="T46" s="190"/>
      <c r="U46" s="190"/>
      <c r="V46" s="191"/>
      <c r="W46" s="192"/>
      <c r="X46" s="169">
        <f>(V46-W46)</f>
        <v>0</v>
      </c>
    </row>
    <row r="47" spans="1:24" ht="13.5" x14ac:dyDescent="0.25">
      <c r="A47" s="9">
        <v>40</v>
      </c>
      <c r="B47" s="175"/>
      <c r="C47" s="176"/>
      <c r="D47" s="178"/>
      <c r="E47" s="177"/>
      <c r="F47" s="177"/>
      <c r="G47" s="178"/>
      <c r="H47" s="178"/>
      <c r="I47" s="181"/>
      <c r="J47" s="44"/>
      <c r="K47" s="66"/>
      <c r="L47" s="83"/>
      <c r="M47" s="14"/>
      <c r="N47" s="14"/>
      <c r="O47" s="14"/>
      <c r="P47" s="38"/>
      <c r="Q47" s="190"/>
      <c r="R47" s="190"/>
      <c r="S47" s="190"/>
      <c r="T47" s="190"/>
      <c r="U47" s="190"/>
      <c r="V47" s="191"/>
      <c r="W47" s="192"/>
      <c r="X47" s="169">
        <f t="shared" si="0"/>
        <v>0</v>
      </c>
    </row>
    <row r="48" spans="1:24" ht="13.5" x14ac:dyDescent="0.25">
      <c r="A48" s="9">
        <v>41</v>
      </c>
      <c r="B48" s="175"/>
      <c r="C48" s="176"/>
      <c r="D48" s="178"/>
      <c r="E48" s="177"/>
      <c r="F48" s="177"/>
      <c r="G48" s="178"/>
      <c r="H48" s="178"/>
      <c r="I48" s="181"/>
      <c r="J48" s="44"/>
      <c r="K48" s="66"/>
      <c r="L48" s="83"/>
      <c r="M48" s="14"/>
      <c r="N48" s="14"/>
      <c r="O48" s="14"/>
      <c r="P48" s="38"/>
      <c r="Q48" s="190"/>
      <c r="R48" s="190"/>
      <c r="S48" s="190"/>
      <c r="T48" s="190"/>
      <c r="U48" s="190"/>
      <c r="V48" s="191"/>
      <c r="W48" s="192"/>
      <c r="X48" s="169">
        <f t="shared" si="0"/>
        <v>0</v>
      </c>
    </row>
    <row r="49" spans="1:24" ht="13.5" x14ac:dyDescent="0.25">
      <c r="A49" s="9">
        <v>42</v>
      </c>
      <c r="B49" s="175"/>
      <c r="C49" s="176"/>
      <c r="D49" s="178"/>
      <c r="E49" s="177"/>
      <c r="F49" s="177"/>
      <c r="G49" s="178"/>
      <c r="H49" s="178"/>
      <c r="I49" s="181"/>
      <c r="J49" s="44"/>
      <c r="K49" s="66"/>
      <c r="L49" s="83"/>
      <c r="M49" s="14"/>
      <c r="N49" s="14"/>
      <c r="O49" s="14"/>
      <c r="P49" s="38"/>
      <c r="Q49" s="190"/>
      <c r="R49" s="190"/>
      <c r="S49" s="190"/>
      <c r="T49" s="190"/>
      <c r="U49" s="190"/>
      <c r="V49" s="191"/>
      <c r="W49" s="192"/>
      <c r="X49" s="169">
        <f t="shared" si="0"/>
        <v>0</v>
      </c>
    </row>
    <row r="50" spans="1:24" ht="13.5" x14ac:dyDescent="0.25">
      <c r="A50" s="9">
        <v>43</v>
      </c>
      <c r="B50" s="175"/>
      <c r="C50" s="176"/>
      <c r="D50" s="178"/>
      <c r="E50" s="177"/>
      <c r="F50" s="177"/>
      <c r="G50" s="178"/>
      <c r="H50" s="178"/>
      <c r="I50" s="181"/>
      <c r="J50" s="44"/>
      <c r="K50" s="66"/>
      <c r="L50" s="83"/>
      <c r="M50" s="14"/>
      <c r="N50" s="14"/>
      <c r="O50" s="14"/>
      <c r="P50" s="38"/>
      <c r="Q50" s="190"/>
      <c r="R50" s="190"/>
      <c r="S50" s="190"/>
      <c r="T50" s="190"/>
      <c r="U50" s="190"/>
      <c r="V50" s="191"/>
      <c r="W50" s="192"/>
      <c r="X50" s="169">
        <f t="shared" si="0"/>
        <v>0</v>
      </c>
    </row>
    <row r="51" spans="1:24" ht="13.5" x14ac:dyDescent="0.25">
      <c r="A51" s="9">
        <v>44</v>
      </c>
      <c r="B51" s="175"/>
      <c r="C51" s="176"/>
      <c r="D51" s="178"/>
      <c r="E51" s="177"/>
      <c r="F51" s="177"/>
      <c r="G51" s="178"/>
      <c r="H51" s="178"/>
      <c r="I51" s="181"/>
      <c r="J51" s="44"/>
      <c r="K51" s="66"/>
      <c r="L51" s="83"/>
      <c r="M51" s="14"/>
      <c r="N51" s="14"/>
      <c r="O51" s="14"/>
      <c r="P51" s="38"/>
      <c r="Q51" s="190"/>
      <c r="R51" s="190"/>
      <c r="S51" s="190"/>
      <c r="T51" s="190"/>
      <c r="U51" s="190"/>
      <c r="V51" s="191"/>
      <c r="W51" s="192"/>
      <c r="X51" s="169">
        <f t="shared" si="0"/>
        <v>0</v>
      </c>
    </row>
    <row r="52" spans="1:24" ht="13.5" x14ac:dyDescent="0.25">
      <c r="A52" s="9">
        <v>45</v>
      </c>
      <c r="B52" s="175"/>
      <c r="C52" s="176"/>
      <c r="D52" s="178"/>
      <c r="E52" s="177"/>
      <c r="F52" s="177"/>
      <c r="G52" s="178"/>
      <c r="H52" s="178"/>
      <c r="I52" s="181"/>
      <c r="J52" s="44"/>
      <c r="K52" s="66"/>
      <c r="L52" s="83"/>
      <c r="M52" s="14"/>
      <c r="N52" s="14"/>
      <c r="O52" s="14"/>
      <c r="P52" s="38"/>
      <c r="Q52" s="190"/>
      <c r="R52" s="190"/>
      <c r="S52" s="190"/>
      <c r="T52" s="190"/>
      <c r="U52" s="190"/>
      <c r="V52" s="191"/>
      <c r="W52" s="192"/>
      <c r="X52" s="169">
        <f t="shared" si="0"/>
        <v>0</v>
      </c>
    </row>
    <row r="53" spans="1:24" ht="14.25" thickBot="1" x14ac:dyDescent="0.3">
      <c r="A53" s="51"/>
      <c r="B53" s="51"/>
      <c r="C53" s="45" t="s">
        <v>12</v>
      </c>
      <c r="D53" s="50">
        <f t="shared" ref="D53" si="1">SUM(D8:D47)</f>
        <v>2</v>
      </c>
      <c r="E53" s="46">
        <f>SUM(E8:E52)</f>
        <v>4</v>
      </c>
      <c r="F53" s="46">
        <f>SUM(F8:F52)</f>
        <v>1.7</v>
      </c>
      <c r="G53" s="47">
        <f>SUM(G8:G52)</f>
        <v>0.3</v>
      </c>
      <c r="H53" s="47">
        <f>SUM(H8:H52)</f>
        <v>0</v>
      </c>
      <c r="I53" s="52">
        <f>SUM(I8:I52)</f>
        <v>1</v>
      </c>
      <c r="J53" s="67"/>
      <c r="K53" s="68"/>
      <c r="L53" s="83"/>
      <c r="M53" s="14"/>
      <c r="N53" s="14"/>
      <c r="O53" s="14"/>
      <c r="P53" s="38"/>
      <c r="Q53" s="190"/>
      <c r="R53" s="190"/>
      <c r="S53" s="190"/>
      <c r="T53" s="190"/>
      <c r="U53" s="190"/>
      <c r="V53" s="191"/>
      <c r="W53" s="192"/>
      <c r="X53" s="169">
        <f t="shared" si="0"/>
        <v>0</v>
      </c>
    </row>
    <row r="54" spans="1:24" ht="13.5" thickTop="1" x14ac:dyDescent="0.2">
      <c r="A54" s="38"/>
      <c r="B54" s="38"/>
      <c r="C54" s="38"/>
      <c r="D54" s="38"/>
      <c r="E54" s="38"/>
      <c r="F54" s="38"/>
      <c r="G54" s="38"/>
      <c r="H54" s="38"/>
      <c r="I54" s="56"/>
      <c r="J54" s="311" t="s">
        <v>119</v>
      </c>
      <c r="K54" s="311"/>
      <c r="L54" s="60"/>
      <c r="M54" s="38"/>
      <c r="N54" s="38"/>
      <c r="O54" s="38"/>
      <c r="P54" s="38"/>
      <c r="X54" s="159"/>
    </row>
    <row r="55" spans="1:24" x14ac:dyDescent="0.2">
      <c r="X55" s="159"/>
    </row>
    <row r="56" spans="1:24" x14ac:dyDescent="0.2">
      <c r="X56" s="159"/>
    </row>
    <row r="57" spans="1:24" x14ac:dyDescent="0.2">
      <c r="X57" s="159"/>
    </row>
    <row r="58" spans="1:24" x14ac:dyDescent="0.2">
      <c r="X58" s="159"/>
    </row>
    <row r="59" spans="1:24" x14ac:dyDescent="0.2">
      <c r="X59" s="159"/>
    </row>
    <row r="60" spans="1:24" x14ac:dyDescent="0.2">
      <c r="X60" s="159"/>
    </row>
    <row r="61" spans="1:24" x14ac:dyDescent="0.2">
      <c r="X61" s="159"/>
    </row>
    <row r="62" spans="1:24" x14ac:dyDescent="0.2">
      <c r="X62" s="159"/>
    </row>
    <row r="63" spans="1:24" x14ac:dyDescent="0.2">
      <c r="X63" s="159"/>
    </row>
    <row r="64" spans="1:24" x14ac:dyDescent="0.2">
      <c r="X64" s="159"/>
    </row>
    <row r="65" spans="24:24" x14ac:dyDescent="0.2">
      <c r="X65" s="159"/>
    </row>
    <row r="66" spans="24:24" x14ac:dyDescent="0.2">
      <c r="X66" s="159"/>
    </row>
    <row r="67" spans="24:24" x14ac:dyDescent="0.2">
      <c r="X67" s="159"/>
    </row>
    <row r="68" spans="24:24" x14ac:dyDescent="0.2">
      <c r="X68" s="159"/>
    </row>
    <row r="69" spans="24:24" x14ac:dyDescent="0.2">
      <c r="X69" s="159"/>
    </row>
    <row r="70" spans="24:24" x14ac:dyDescent="0.2">
      <c r="X70" s="159"/>
    </row>
    <row r="71" spans="24:24" x14ac:dyDescent="0.2">
      <c r="X71" s="159"/>
    </row>
    <row r="72" spans="24:24" x14ac:dyDescent="0.2">
      <c r="X72" s="159"/>
    </row>
    <row r="73" spans="24:24" x14ac:dyDescent="0.2">
      <c r="X73" s="159"/>
    </row>
    <row r="74" spans="24:24" x14ac:dyDescent="0.2">
      <c r="X74" s="159"/>
    </row>
    <row r="75" spans="24:24" x14ac:dyDescent="0.2">
      <c r="X75" s="159"/>
    </row>
  </sheetData>
  <sheetProtection sheet="1" objects="1" scenarios="1"/>
  <mergeCells count="28">
    <mergeCell ref="Q6:X7"/>
    <mergeCell ref="M7:O7"/>
    <mergeCell ref="M1:O1"/>
    <mergeCell ref="U1:V1"/>
    <mergeCell ref="N2:O2"/>
    <mergeCell ref="U2:V2"/>
    <mergeCell ref="N3:O3"/>
    <mergeCell ref="N4:O4"/>
    <mergeCell ref="N14:O14"/>
    <mergeCell ref="N5:O5"/>
    <mergeCell ref="D6:E6"/>
    <mergeCell ref="F6:G6"/>
    <mergeCell ref="H6:I6"/>
    <mergeCell ref="N8:O8"/>
    <mergeCell ref="N9:O9"/>
    <mergeCell ref="N10:O10"/>
    <mergeCell ref="N11:O11"/>
    <mergeCell ref="M13:O13"/>
    <mergeCell ref="J30:K30"/>
    <mergeCell ref="J31:K32"/>
    <mergeCell ref="J33:K33"/>
    <mergeCell ref="J34:K35"/>
    <mergeCell ref="N15:O15"/>
    <mergeCell ref="N16:O16"/>
    <mergeCell ref="M19:O19"/>
    <mergeCell ref="M24:O24"/>
    <mergeCell ref="J27:K27"/>
    <mergeCell ref="J28:K29"/>
  </mergeCells>
  <conditionalFormatting sqref="N5:O5 N11:O11">
    <cfRule type="expression" dxfId="3" priority="1">
      <formula>(N5)</formula>
    </cfRule>
  </conditionalFormatting>
  <pageMargins left="0.19685039370078741" right="0.19685039370078741" top="0.39370078740157483" bottom="0.39370078740157483" header="0.39370078740157483" footer="0.39370078740157483"/>
  <pageSetup paperSize="9" orientation="landscape" useFirstPageNumber="1" horizontalDpi="0" verticalDpi="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21</vt:i4>
      </vt:variant>
    </vt:vector>
  </HeadingPairs>
  <TitlesOfParts>
    <vt:vector size="36" baseType="lpstr">
      <vt:lpstr>MENU</vt:lpstr>
      <vt:lpstr>FAED</vt:lpstr>
      <vt:lpstr>CAIXAI</vt:lpstr>
      <vt:lpstr>PROEMI</vt:lpstr>
      <vt:lpstr>CAIXAII</vt:lpstr>
      <vt:lpstr>QUALIDADE</vt:lpstr>
      <vt:lpstr>NOVOEM</vt:lpstr>
      <vt:lpstr>MAISEDUC</vt:lpstr>
      <vt:lpstr>PNAE</vt:lpstr>
      <vt:lpstr>PNAEUEx</vt:lpstr>
      <vt:lpstr>CARDPNAE</vt:lpstr>
      <vt:lpstr>ESTRUT</vt:lpstr>
      <vt:lpstr>APLIC</vt:lpstr>
      <vt:lpstr>EXTR</vt:lpstr>
      <vt:lpstr>SALDOS</vt:lpstr>
      <vt:lpstr>caixa1e2</vt:lpstr>
      <vt:lpstr>CaixaI</vt:lpstr>
      <vt:lpstr>cartaopnae</vt:lpstr>
      <vt:lpstr>estrutura</vt:lpstr>
      <vt:lpstr>faedmanut</vt:lpstr>
      <vt:lpstr>maiseduc</vt:lpstr>
      <vt:lpstr>pnaereg</vt:lpstr>
      <vt:lpstr>pnaeuex</vt:lpstr>
      <vt:lpstr>Proemi</vt:lpstr>
      <vt:lpstr>qualidadeeem</vt:lpstr>
      <vt:lpstr>CAIXAI!TRANSPARENCIA</vt:lpstr>
      <vt:lpstr>CAIXAII!TRANSPARENCIA</vt:lpstr>
      <vt:lpstr>CARDPNAE!TRANSPARENCIA</vt:lpstr>
      <vt:lpstr>ESTRUT!TRANSPARENCIA</vt:lpstr>
      <vt:lpstr>MAISEDUC!TRANSPARENCIA</vt:lpstr>
      <vt:lpstr>NOVOEM!TRANSPARENCIA</vt:lpstr>
      <vt:lpstr>PNAE!TRANSPARENCIA</vt:lpstr>
      <vt:lpstr>PNAEUEx!TRANSPARENCIA</vt:lpstr>
      <vt:lpstr>PROEMI!TRANSPARENCIA</vt:lpstr>
      <vt:lpstr>QUALIDADE!TRANSPARENCIA</vt:lpstr>
      <vt:lpstr>TRANSPARENCIA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gabytec</dc:creator>
  <cp:lastModifiedBy>DIRETORIA1-PC</cp:lastModifiedBy>
  <cp:revision>0</cp:revision>
  <cp:lastPrinted>2020-05-27T14:56:50Z</cp:lastPrinted>
  <dcterms:created xsi:type="dcterms:W3CDTF">2018-03-11T18:47:37Z</dcterms:created>
  <dcterms:modified xsi:type="dcterms:W3CDTF">2020-06-23T11:57:01Z</dcterms:modified>
  <dc:language>pt-BR</dc:language>
</cp:coreProperties>
</file>